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23835" windowHeight="8955"/>
  </bookViews>
  <sheets>
    <sheet name="Forma1S" sheetId="1" r:id="rId1"/>
    <sheet name="Forma 2S" sheetId="2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H107" i="1"/>
  <c r="G107"/>
  <c r="H101"/>
  <c r="H113" s="1"/>
  <c r="G101"/>
  <c r="G113" s="1"/>
  <c r="H91"/>
  <c r="G91"/>
  <c r="H74"/>
  <c r="G74"/>
  <c r="H70"/>
  <c r="H67" s="1"/>
  <c r="G67"/>
  <c r="G72" s="1"/>
  <c r="H64"/>
  <c r="H72" s="1"/>
  <c r="H51"/>
  <c r="G51"/>
  <c r="H48"/>
  <c r="G48"/>
  <c r="H38"/>
  <c r="G38"/>
  <c r="H37"/>
  <c r="R33"/>
  <c r="H33"/>
  <c r="H31"/>
  <c r="H29" s="1"/>
  <c r="G29"/>
  <c r="G27" s="1"/>
  <c r="H28"/>
  <c r="H24"/>
  <c r="G24"/>
  <c r="H27" l="1"/>
  <c r="H56" s="1"/>
  <c r="H57" s="1"/>
  <c r="J76"/>
  <c r="H96"/>
  <c r="H114" s="1"/>
  <c r="H115" s="1"/>
  <c r="K76"/>
  <c r="G96"/>
  <c r="G114" s="1"/>
  <c r="G115" s="1"/>
  <c r="G56"/>
  <c r="G57" s="1"/>
  <c r="L76" l="1"/>
  <c r="T59"/>
</calcChain>
</file>

<file path=xl/sharedStrings.xml><?xml version="1.0" encoding="utf-8"?>
<sst xmlns="http://schemas.openxmlformats.org/spreadsheetml/2006/main" count="183" uniqueCount="165">
  <si>
    <t>Forma № 1S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</si>
  <si>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
</t>
  </si>
  <si>
    <t>SIĞORTAÇININ (TƏKRARSIĞORTAÇININ) və HÜQUQİ ŞƏXS SIĞORTA BROKERİNİN MÜHASİBAT BALANSI (rüblük və illik)</t>
  </si>
  <si>
    <t>Sığortaçının (təkrarsığortaçının ) və ya sığorta brokerinin adı: ____"Paşa Sığorta" ASC_____</t>
  </si>
  <si>
    <t>Hesabat dövrü _________________ 2011-ci il_____________________________</t>
  </si>
  <si>
    <t>manatla</t>
  </si>
  <si>
    <t xml:space="preserve">A K T İ V L Ə R </t>
  </si>
  <si>
    <t>Sətr kodu</t>
  </si>
  <si>
    <t>İlin əvvəlinə</t>
  </si>
  <si>
    <t>Hesabat dövrünün sonuna</t>
  </si>
  <si>
    <t>I .UZUNMÜDDƏTLİ AKTİVLƏR</t>
  </si>
  <si>
    <t>Torpaq, tikili və avadanlıqlar</t>
  </si>
  <si>
    <t>Torpaq, tikili və avadanlıqlarla bağlı məsrəflərin kapitallaşdırılması</t>
  </si>
  <si>
    <t>Daşınmaz əmlaka investisiyalar</t>
  </si>
  <si>
    <t>Qeyri-maddi aktivlər</t>
  </si>
  <si>
    <t>Təxirə salınmış vergi aktivləri</t>
  </si>
  <si>
    <t>Uzunmüddətli debitor borcları</t>
  </si>
  <si>
    <t>Uzunmüddətli maliyyə aktivləri:</t>
  </si>
  <si>
    <t xml:space="preserve">               dövlət qiymətli kağızları</t>
  </si>
  <si>
    <t xml:space="preserve">               qeyri-dövlət qiymətli kağızları</t>
  </si>
  <si>
    <t xml:space="preserve">               sair maliyyə aktivləri</t>
  </si>
  <si>
    <t>İştrak payı metodu ilə uçota alınmış investisiyalar</t>
  </si>
  <si>
    <t>Təsisçi və ya səhmdarlarla hesablaşmalar</t>
  </si>
  <si>
    <t>Sair aktivlər</t>
  </si>
  <si>
    <t>Cəmi uzunmüddətli aktivlər</t>
  </si>
  <si>
    <t>II . QISAMÜDDƏTLİ AKTİVLƏR</t>
  </si>
  <si>
    <t>Ehtiyatlar</t>
  </si>
  <si>
    <t>Debitor borcları:</t>
  </si>
  <si>
    <t xml:space="preserve">               birbaşa sığorta üzrə</t>
  </si>
  <si>
    <t xml:space="preserve">               təkrarsığorta əməliyyatları üzrə :</t>
  </si>
  <si>
    <t xml:space="preserve">                 - təkrarsığortaçı üzrə</t>
  </si>
  <si>
    <t xml:space="preserve">                 - təkrarsığortalı üzrə </t>
  </si>
  <si>
    <t xml:space="preserve">               asılı təşkilatlar üzrə</t>
  </si>
  <si>
    <t xml:space="preserve">               büdcə üzrə </t>
  </si>
  <si>
    <t xml:space="preserve">               iddia tələbləri üzrə </t>
  </si>
  <si>
    <t xml:space="preserve">               işçi heyəti üzrə </t>
  </si>
  <si>
    <t xml:space="preserve">               sığortalılara verilən borclar üzrə</t>
  </si>
  <si>
    <t xml:space="preserve">               sair debitorlar</t>
  </si>
  <si>
    <t>Pul vəsaitləri  və onların ekvivalentləri:</t>
  </si>
  <si>
    <t xml:space="preserve">                     kassa </t>
  </si>
  <si>
    <t xml:space="preserve">                     hesablaşma hesabı </t>
  </si>
  <si>
    <t xml:space="preserve">                     valyuta hesabı </t>
  </si>
  <si>
    <t xml:space="preserve">                     depozit hesablar </t>
  </si>
  <si>
    <t xml:space="preserve">                     sair pul vəsaitləri </t>
  </si>
  <si>
    <t>Qısamüddətli maliyyə aktivləri:</t>
  </si>
  <si>
    <t xml:space="preserve">                     dövlət qiymətli kağızları</t>
  </si>
  <si>
    <t xml:space="preserve">                     qeyri-dövlət qiymətli kağızları</t>
  </si>
  <si>
    <t xml:space="preserve">                     sair maliyyə aktivləri</t>
  </si>
  <si>
    <t>Sığorta ehtiyatlarında təkrarsığortaçıların payı:</t>
  </si>
  <si>
    <t xml:space="preserve">                      həyat sığortası sahəsi üzrə</t>
  </si>
  <si>
    <t xml:space="preserve">                      qeyri-həyat sığortası sahəsi üzrə</t>
  </si>
  <si>
    <t>T/s payı</t>
  </si>
  <si>
    <t>Sair qısamüddətli aktivlər:</t>
  </si>
  <si>
    <t xml:space="preserve">                      gələcək hesabat dövrlərinin xərcləri</t>
  </si>
  <si>
    <t xml:space="preserve">                      verilmiş  avanslar</t>
  </si>
  <si>
    <t xml:space="preserve">                      təhtəl hesablar</t>
  </si>
  <si>
    <t>Cəmi qısamüddətli aktivlər</t>
  </si>
  <si>
    <t>CƏMİ AKTİVLƏR</t>
  </si>
  <si>
    <t>K A P İ TA L  VƏ    Ö H D Ə L İ K L Ə R</t>
  </si>
  <si>
    <t>I . KAPİTAL</t>
  </si>
  <si>
    <t xml:space="preserve">Ödənilmiş nominal (nizamnamə) kapitalı </t>
  </si>
  <si>
    <t>Emissiya gəliri</t>
  </si>
  <si>
    <t>Geri alınmış kapital (səhmlər)</t>
  </si>
  <si>
    <t>Kapital ehtiyatları:</t>
  </si>
  <si>
    <t xml:space="preserve">              yenidən qiymətləndirilmə üzrə ehtiyat</t>
  </si>
  <si>
    <t xml:space="preserve">              digər kapital ehtiyatları</t>
  </si>
  <si>
    <t>Bölüşdürülməmiş mənfəət (ödənilməmiş zərər)</t>
  </si>
  <si>
    <t xml:space="preserve">              Hesabat dövründə xalis mənfəət (zərər)</t>
  </si>
  <si>
    <t xml:space="preserve">              Mühasibat uçotu siyasətində dəyişikliklərlə bağlı
              mənfəət (zərər) üzrə düzəlişlər</t>
  </si>
  <si>
    <t xml:space="preserve">              Keçmiş illər üzrə bölüşdürülməmiş mənfəət
              (ödənilməmiş zərər)</t>
  </si>
  <si>
    <t xml:space="preserve">              Elan edilmiş dividendlər</t>
  </si>
  <si>
    <t>Cəmi kapital</t>
  </si>
  <si>
    <t>II. UZUNMÜDDƏTLİ ÖHDƏLİKLƏR</t>
  </si>
  <si>
    <t>Sığorta ehtiyatları:</t>
  </si>
  <si>
    <t xml:space="preserve">               Həyat sığortası sahəsi üzrə :</t>
  </si>
  <si>
    <t xml:space="preserve">               Qeyri-həyat sığortası sahəsi üzrə: </t>
  </si>
  <si>
    <t>Umumi ehtiyyat</t>
  </si>
  <si>
    <t xml:space="preserve">Qarşısıalınma tədbirləri fondu </t>
  </si>
  <si>
    <t>Uzunmüddətli faiz xərcləri yaradan öhdəliklər</t>
  </si>
  <si>
    <t>Uzunmüddətli qiymətləndirilmiş öhdəliklər</t>
  </si>
  <si>
    <t>Təxirəsalınmış vergi öhdəlikləri</t>
  </si>
  <si>
    <t>Kreditor borcları :</t>
  </si>
  <si>
    <t xml:space="preserve">                  əməyin ödənilməsi üzrə </t>
  </si>
  <si>
    <t xml:space="preserve">                  büdcə üzrə</t>
  </si>
  <si>
    <t xml:space="preserve">                  sosial sığorta və təminat üzrə </t>
  </si>
  <si>
    <t xml:space="preserve">                  digər məcburi ödənişlər üzrə </t>
  </si>
  <si>
    <t xml:space="preserve">                  asılı təşkilatlar üzrə</t>
  </si>
  <si>
    <t xml:space="preserve">                  sair kreditorlar</t>
  </si>
  <si>
    <t>Sair uzunmüddətli öhdəliklər:</t>
  </si>
  <si>
    <t xml:space="preserve">                  gələcək hesabat dövrünün gəlirləri</t>
  </si>
  <si>
    <t xml:space="preserve">                  alınmış avanslar</t>
  </si>
  <si>
    <t>Təkrarsığorta əməliyyatları üzrə öhdəliklər:</t>
  </si>
  <si>
    <t xml:space="preserve">                  təkrarsığortaçı üzrə</t>
  </si>
  <si>
    <t xml:space="preserve">                  təkrarsığortalı üzrə </t>
  </si>
  <si>
    <t>Sair öhdəliklər</t>
  </si>
  <si>
    <t>Cəmi uzunmüddətli öhdəliklər</t>
  </si>
  <si>
    <t>III . QISAMÜDDƏTLİ ÖHDƏLİKLƏR</t>
  </si>
  <si>
    <t>Qısamüddətli faiz xərcləri yaradan öhdəliklər</t>
  </si>
  <si>
    <t>Qısamüddətli qiymətləndirilmiş öhdəliklər</t>
  </si>
  <si>
    <t>Vergi və sair məcburi ödənişlər üzrə öhdəliklər</t>
  </si>
  <si>
    <t>Kreditor borcları:</t>
  </si>
  <si>
    <t>Sair qısamüddətli öhdəliklər:</t>
  </si>
  <si>
    <t>Cəmi qısamüddətli öhdəliklər</t>
  </si>
  <si>
    <t>CƏMİ ÖHDƏLİKLƏR</t>
  </si>
  <si>
    <t>CƏMİ KAPİTAL VƏ ÖHDƏLİKLƏR</t>
  </si>
  <si>
    <t>Qeyd : Ödənilməsinə zəmanət verilmiş məbləğlərin cəmi*</t>
  </si>
  <si>
    <t>* Bu sətrlər üzrə məlumatlar balansa daxil edilmir.</t>
  </si>
  <si>
    <t>Rəhbər</t>
  </si>
  <si>
    <t xml:space="preserve">                          Rzayev N.Q.</t>
  </si>
  <si>
    <t>M.Y.</t>
  </si>
  <si>
    <t>Baş mühasib</t>
  </si>
  <si>
    <t xml:space="preserve">                               Bayramova N.Y.</t>
  </si>
  <si>
    <t>Rəhbər:</t>
  </si>
  <si>
    <t xml:space="preserve">     Rzayev N.Q.</t>
  </si>
  <si>
    <t>Baş mühasib :</t>
  </si>
  <si>
    <t xml:space="preserve"> Bayramova N.Y.</t>
  </si>
  <si>
    <t>Forma № 2S</t>
  </si>
  <si>
    <t xml:space="preserve">Azərbaycan Respublikasının                          Maliyyə Nazirliyinin                                              5 dekabr 2008-ci il                                                İ-125 №-li əmri ilə təsdiq edilmişdir. </t>
  </si>
  <si>
    <t>SIĞORTAÇININ (TƏKRARSIĞORTAÇININ) və HÜQUQİ ŞƏXS SIĞORTA BROKERİNİN MƏNFƏƏT və ZƏRƏRİ HAQQINDA HESABAT (rüblük və illik)</t>
  </si>
  <si>
    <t>Sığortaçının (təkrarsığortaçının) və ya sığorta brokerinin adı:____"Paşa Sığorta" ASC_____</t>
  </si>
  <si>
    <t>Hesabat dövrü_________ 2011 -ci il_____________________</t>
  </si>
  <si>
    <t xml:space="preserve"> ilin əvvəlindən artan yekunla</t>
  </si>
  <si>
    <t>Gəlirlər</t>
  </si>
  <si>
    <t>Məbləğ</t>
  </si>
  <si>
    <t>Əsas əməliyyat gəliri:</t>
  </si>
  <si>
    <t xml:space="preserve">                            birbaşa sığorta üzrə sığorta haqları</t>
  </si>
  <si>
    <t xml:space="preserve">                            təkrarsığorta üzrə təkrarsığorta haqları</t>
  </si>
  <si>
    <t xml:space="preserve">                             sığorta ödənişlərində təkrarsığortaçıların payı üzrə </t>
  </si>
  <si>
    <t xml:space="preserve">                             təkrarsığortaya verilmiş müqavilələr üzrə komissyon
                             muzdlar üzrə</t>
  </si>
  <si>
    <t>Xalis sığorta ehtiyatlarının dəyişməsi (müsbət və ya mənfi)</t>
  </si>
  <si>
    <t xml:space="preserve">İnvestisiya gəlirləri üzrə </t>
  </si>
  <si>
    <t>Subroqasiya gəlirləri</t>
  </si>
  <si>
    <t xml:space="preserve">Sair gəlirlər </t>
  </si>
  <si>
    <t>CƏMİ  GƏLİRLƏR</t>
  </si>
  <si>
    <t>Xərclər</t>
  </si>
  <si>
    <t>Əsas əməliyyat xərcləri:</t>
  </si>
  <si>
    <t xml:space="preserve">                             sığorta ödənişləri və sığorta məbləğləri üzrə</t>
  </si>
  <si>
    <t xml:space="preserve">                             qaytarılan sığorta haqları üzrə</t>
  </si>
  <si>
    <t xml:space="preserve">                             tənzimləmə xərcləri</t>
  </si>
  <si>
    <t xml:space="preserve">                             təkrarsığortaya verilmiş sığorta haqları üzrə</t>
  </si>
  <si>
    <t xml:space="preserve">                             qarşısıalınma tədbirləri fonduna ayırmalar üzrə</t>
  </si>
  <si>
    <t xml:space="preserve">                             sığorta fəaliyyəti üzrə sair xərclər </t>
  </si>
  <si>
    <t xml:space="preserve">İşlərin aparılması xərcləri </t>
  </si>
  <si>
    <t xml:space="preserve">Sair xərclər </t>
  </si>
  <si>
    <t>CƏMİ  XƏRCLƏR</t>
  </si>
  <si>
    <t>Maliyyə mənfəəti (zərəri)</t>
  </si>
  <si>
    <t>Mənfəətin nizamnamə kapitalına yönəldilən hissəsi</t>
  </si>
  <si>
    <t>Vergiqoyulmadan əvvəl mənfəət (zərər)</t>
  </si>
  <si>
    <t>Mənfəət vergisi</t>
  </si>
  <si>
    <t>Hesabat dövründə xalis mənfəət (zərər)</t>
  </si>
  <si>
    <t xml:space="preserve"> BÜDCƏYƏ və BÜDCƏDƏNKƏNAR ÖDƏNİŞLƏR </t>
  </si>
  <si>
    <t>Göstəricilərin adları</t>
  </si>
  <si>
    <t xml:space="preserve">Hesablanmışdır </t>
  </si>
  <si>
    <t>Faktiki ödənilmişdir</t>
  </si>
  <si>
    <t xml:space="preserve">Mənfəətdən  vergi </t>
  </si>
  <si>
    <t>Əlavə dəyər vergisi</t>
  </si>
  <si>
    <t xml:space="preserve">Gəlir vergisi </t>
  </si>
  <si>
    <t xml:space="preserve">Əmlak vergisi </t>
  </si>
  <si>
    <t xml:space="preserve">Torpaq vergisi </t>
  </si>
  <si>
    <t xml:space="preserve">Aksizlər </t>
  </si>
  <si>
    <t>Ödəmə mənbəyində vergi (4%)</t>
  </si>
  <si>
    <t>Sair vergilər</t>
  </si>
  <si>
    <t>Sosial sığorta və təminat</t>
  </si>
  <si>
    <t>Məcburi ödənişlər (0,3%)</t>
  </si>
  <si>
    <t>İqtisadi sanksiyalar</t>
  </si>
</sst>
</file>

<file path=xl/styles.xml><?xml version="1.0" encoding="utf-8"?>
<styleSheet xmlns="http://schemas.openxmlformats.org/spreadsheetml/2006/main">
  <numFmts count="10">
    <numFmt numFmtId="43" formatCode="_-* #,##0.00_р_._-;\-* #,##0.00_р_._-;_-* &quot;-&quot;??_р_._-;_-@_-"/>
    <numFmt numFmtId="164" formatCode="0.000000"/>
    <numFmt numFmtId="166" formatCode="0.000000000000000000000000"/>
    <numFmt numFmtId="167" formatCode="0.000000000"/>
    <numFmt numFmtId="168" formatCode="0.00000000000000000000000000000000000000000000000000000"/>
    <numFmt numFmtId="169" formatCode="_-* #,##0.000000000000_р_._-;\-* #,##0.000000000000_р_._-;_-* &quot;-&quot;??_р_._-;_-@_-"/>
    <numFmt numFmtId="170" formatCode="0.00000000000000000000"/>
    <numFmt numFmtId="171" formatCode="0.0000000"/>
    <numFmt numFmtId="172" formatCode="0.0000000000"/>
    <numFmt numFmtId="173" formatCode="0.00000"/>
  </numFmts>
  <fonts count="3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8"/>
      <name val="Times New Roman"/>
      <family val="1"/>
      <charset val="204"/>
    </font>
    <font>
      <b/>
      <sz val="10.5"/>
      <name val="A3 Times AzLat"/>
      <family val="1"/>
      <charset val="204"/>
    </font>
    <font>
      <sz val="10"/>
      <name val="A3 Times AzLat"/>
      <family val="1"/>
      <charset val="204"/>
    </font>
    <font>
      <b/>
      <sz val="14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.5"/>
      <name val="A3 Times AzLat"/>
      <family val="1"/>
      <charset val="204"/>
    </font>
    <font>
      <i/>
      <sz val="10.5"/>
      <name val="A3 Times AzLat"/>
      <family val="1"/>
      <charset val="204"/>
    </font>
    <font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MS Sans Serif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E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0" fontId="25" fillId="6" borderId="0">
      <alignment horizontal="left" vertical="top"/>
    </xf>
    <xf numFmtId="0" fontId="26" fillId="6" borderId="0">
      <alignment horizontal="left" vertical="top"/>
    </xf>
    <xf numFmtId="0" fontId="27" fillId="6" borderId="0">
      <alignment horizontal="center" vertical="top"/>
    </xf>
    <xf numFmtId="0" fontId="26" fillId="6" borderId="0">
      <alignment horizontal="center" vertical="top"/>
    </xf>
    <xf numFmtId="0" fontId="28" fillId="6" borderId="0">
      <alignment horizontal="center" vertical="top"/>
    </xf>
    <xf numFmtId="0" fontId="25" fillId="6" borderId="0">
      <alignment horizontal="center" vertical="center"/>
    </xf>
    <xf numFmtId="0" fontId="25" fillId="6" borderId="0">
      <alignment horizontal="center" vertical="top"/>
    </xf>
    <xf numFmtId="0" fontId="25" fillId="7" borderId="0">
      <alignment horizontal="left" vertical="center"/>
    </xf>
    <xf numFmtId="0" fontId="25" fillId="7" borderId="0">
      <alignment horizontal="left" vertical="top"/>
    </xf>
    <xf numFmtId="0" fontId="29" fillId="7" borderId="0">
      <alignment horizontal="right" vertical="center"/>
    </xf>
    <xf numFmtId="0" fontId="29" fillId="7" borderId="0">
      <alignment horizontal="right" vertical="center"/>
    </xf>
    <xf numFmtId="0" fontId="25" fillId="6" borderId="0">
      <alignment horizontal="left" vertical="center"/>
    </xf>
    <xf numFmtId="0" fontId="25" fillId="6" borderId="0">
      <alignment horizontal="left" vertical="top"/>
    </xf>
    <xf numFmtId="0" fontId="29" fillId="6" borderId="0">
      <alignment horizontal="right" vertical="center"/>
    </xf>
    <xf numFmtId="0" fontId="29" fillId="6" borderId="0">
      <alignment horizontal="right" vertical="center"/>
    </xf>
    <xf numFmtId="0" fontId="25" fillId="6" borderId="0">
      <alignment horizontal="left" vertical="top"/>
    </xf>
    <xf numFmtId="0" fontId="25" fillId="6" borderId="0">
      <alignment horizontal="left" vertical="top"/>
    </xf>
    <xf numFmtId="0" fontId="25" fillId="6" borderId="0">
      <alignment horizontal="right" vertical="top"/>
    </xf>
  </cellStyleXfs>
  <cellXfs count="193">
    <xf numFmtId="0" fontId="0" fillId="0" borderId="0" xfId="0"/>
    <xf numFmtId="0" fontId="2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5" fillId="0" borderId="0" xfId="0" applyNumberFormat="1" applyFont="1" applyAlignment="1">
      <alignment vertical="center"/>
    </xf>
    <xf numFmtId="0" fontId="6" fillId="0" borderId="0" xfId="0" applyNumberFormat="1" applyFont="1" applyAlignment="1">
      <alignment horizontal="left" vertical="center" wrapText="1"/>
    </xf>
    <xf numFmtId="0" fontId="7" fillId="0" borderId="0" xfId="0" applyNumberFormat="1" applyFont="1" applyAlignment="1">
      <alignment horizontal="center" vertical="center" wrapText="1"/>
    </xf>
    <xf numFmtId="43" fontId="7" fillId="0" borderId="0" xfId="1" applyFont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left" vertical="center"/>
    </xf>
    <xf numFmtId="43" fontId="3" fillId="0" borderId="0" xfId="1" applyFont="1" applyFill="1" applyAlignment="1">
      <alignment vertical="center"/>
    </xf>
    <xf numFmtId="0" fontId="9" fillId="0" borderId="0" xfId="0" applyNumberFormat="1" applyFont="1" applyFill="1" applyAlignment="1">
      <alignment vertical="center"/>
    </xf>
    <xf numFmtId="0" fontId="10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43" fontId="11" fillId="0" borderId="0" xfId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>
      <alignment horizontal="center" vertical="center" wrapText="1"/>
    </xf>
    <xf numFmtId="43" fontId="8" fillId="2" borderId="4" xfId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 applyProtection="1">
      <alignment horizontal="center" vertical="center"/>
    </xf>
    <xf numFmtId="43" fontId="14" fillId="0" borderId="6" xfId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>
      <alignment vertical="center"/>
    </xf>
    <xf numFmtId="0" fontId="12" fillId="0" borderId="0" xfId="0" applyNumberFormat="1" applyFont="1" applyFill="1" applyBorder="1" applyAlignment="1">
      <alignment vertical="center"/>
    </xf>
    <xf numFmtId="0" fontId="12" fillId="0" borderId="7" xfId="0" applyNumberFormat="1" applyFont="1" applyFill="1" applyBorder="1" applyAlignment="1">
      <alignment vertical="center"/>
    </xf>
    <xf numFmtId="0" fontId="14" fillId="0" borderId="4" xfId="0" applyNumberFormat="1" applyFont="1" applyFill="1" applyBorder="1" applyAlignment="1" applyProtection="1">
      <alignment horizontal="center" vertical="center"/>
    </xf>
    <xf numFmtId="43" fontId="14" fillId="0" borderId="4" xfId="1" applyFont="1" applyFill="1" applyBorder="1" applyAlignment="1" applyProtection="1">
      <alignment horizontal="center" vertical="center"/>
    </xf>
    <xf numFmtId="0" fontId="12" fillId="0" borderId="5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0" fontId="12" fillId="0" borderId="7" xfId="0" applyNumberFormat="1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0" borderId="7" xfId="0" applyNumberFormat="1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0" fontId="16" fillId="0" borderId="3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 applyProtection="1">
      <alignment horizontal="center" vertical="center" wrapText="1"/>
    </xf>
    <xf numFmtId="0" fontId="13" fillId="0" borderId="8" xfId="0" applyNumberFormat="1" applyFont="1" applyFill="1" applyBorder="1" applyAlignment="1">
      <alignment horizontal="center" vertical="center" wrapText="1"/>
    </xf>
    <xf numFmtId="0" fontId="13" fillId="0" borderId="9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5" fillId="0" borderId="6" xfId="0" applyNumberFormat="1" applyFont="1" applyFill="1" applyBorder="1" applyAlignment="1" applyProtection="1">
      <alignment horizontal="center" vertical="center" wrapText="1"/>
    </xf>
    <xf numFmtId="43" fontId="15" fillId="0" borderId="6" xfId="1" applyFont="1" applyFill="1" applyBorder="1" applyAlignment="1" applyProtection="1">
      <alignment horizontal="center" vertical="center" wrapText="1"/>
    </xf>
    <xf numFmtId="43" fontId="5" fillId="0" borderId="0" xfId="1" applyFont="1" applyAlignment="1">
      <alignment vertical="center"/>
    </xf>
    <xf numFmtId="43" fontId="15" fillId="0" borderId="4" xfId="1" applyFont="1" applyFill="1" applyBorder="1" applyAlignment="1" applyProtection="1">
      <alignment horizontal="center" vertical="center" wrapText="1"/>
      <protection locked="0"/>
    </xf>
    <xf numFmtId="0" fontId="5" fillId="0" borderId="0" xfId="0" applyNumberFormat="1" applyFont="1" applyFill="1" applyAlignment="1">
      <alignment vertical="center"/>
    </xf>
    <xf numFmtId="43" fontId="14" fillId="0" borderId="0" xfId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vertical="center"/>
    </xf>
    <xf numFmtId="0" fontId="15" fillId="0" borderId="11" xfId="0" applyNumberFormat="1" applyFont="1" applyFill="1" applyBorder="1" applyAlignment="1" applyProtection="1">
      <alignment horizontal="center" vertical="center" wrapText="1"/>
    </xf>
    <xf numFmtId="43" fontId="15" fillId="0" borderId="11" xfId="1" applyFont="1" applyFill="1" applyBorder="1" applyAlignment="1" applyProtection="1">
      <alignment horizontal="center" vertical="center" wrapText="1"/>
      <protection locked="0"/>
    </xf>
    <xf numFmtId="43" fontId="5" fillId="0" borderId="0" xfId="0" applyNumberFormat="1" applyFont="1" applyAlignment="1">
      <alignment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Alignment="1">
      <alignment vertical="center"/>
    </xf>
    <xf numFmtId="0" fontId="14" fillId="0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43" fontId="14" fillId="0" borderId="1" xfId="1" applyFont="1" applyFill="1" applyBorder="1" applyAlignment="1" applyProtection="1">
      <alignment horizontal="center" vertical="center"/>
    </xf>
    <xf numFmtId="166" fontId="5" fillId="0" borderId="0" xfId="0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12" fillId="3" borderId="2" xfId="0" applyNumberFormat="1" applyFont="1" applyFill="1" applyBorder="1" applyAlignment="1">
      <alignment horizontal="center" vertical="center" wrapText="1"/>
    </xf>
    <xf numFmtId="0" fontId="12" fillId="3" borderId="3" xfId="0" applyNumberFormat="1" applyFont="1" applyFill="1" applyBorder="1" applyAlignment="1">
      <alignment horizontal="center" vertical="center" wrapText="1"/>
    </xf>
    <xf numFmtId="0" fontId="8" fillId="3" borderId="4" xfId="0" applyNumberFormat="1" applyFont="1" applyFill="1" applyBorder="1" applyAlignment="1" applyProtection="1">
      <alignment horizontal="center" vertical="center" wrapText="1"/>
    </xf>
    <xf numFmtId="43" fontId="8" fillId="3" borderId="4" xfId="1" applyFont="1" applyFill="1" applyBorder="1" applyAlignment="1" applyProtection="1">
      <alignment horizontal="center" vertical="center" wrapText="1"/>
    </xf>
    <xf numFmtId="43" fontId="8" fillId="3" borderId="4" xfId="1" applyFont="1" applyFill="1" applyBorder="1" applyAlignment="1">
      <alignment horizontal="center" vertical="center" wrapText="1"/>
    </xf>
    <xf numFmtId="168" fontId="5" fillId="0" borderId="0" xfId="0" applyNumberFormat="1" applyFont="1" applyAlignment="1">
      <alignment vertical="center"/>
    </xf>
    <xf numFmtId="169" fontId="5" fillId="0" borderId="0" xfId="0" applyNumberFormat="1" applyFont="1" applyAlignment="1">
      <alignment vertical="center"/>
    </xf>
    <xf numFmtId="170" fontId="5" fillId="0" borderId="0" xfId="0" applyNumberFormat="1" applyFont="1" applyAlignment="1">
      <alignment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43" fontId="14" fillId="0" borderId="4" xfId="1" applyFont="1" applyFill="1" applyBorder="1" applyAlignment="1" applyProtection="1">
      <alignment horizontal="center" vertical="center"/>
      <protection locked="0"/>
    </xf>
    <xf numFmtId="171" fontId="5" fillId="0" borderId="0" xfId="0" applyNumberFormat="1" applyFont="1" applyAlignment="1">
      <alignment vertical="center"/>
    </xf>
    <xf numFmtId="0" fontId="14" fillId="0" borderId="5" xfId="0" applyNumberFormat="1" applyFont="1" applyFill="1" applyBorder="1" applyAlignment="1">
      <alignment vertical="center" wrapText="1"/>
    </xf>
    <xf numFmtId="0" fontId="14" fillId="0" borderId="0" xfId="0" applyNumberFormat="1" applyFont="1" applyFill="1" applyBorder="1" applyAlignment="1">
      <alignment vertical="center" wrapText="1"/>
    </xf>
    <xf numFmtId="0" fontId="14" fillId="0" borderId="7" xfId="0" applyNumberFormat="1" applyFont="1" applyFill="1" applyBorder="1" applyAlignment="1">
      <alignment vertical="center" wrapText="1"/>
    </xf>
    <xf numFmtId="0" fontId="5" fillId="0" borderId="0" xfId="0" applyNumberFormat="1" applyFont="1" applyAlignment="1">
      <alignment vertical="center"/>
    </xf>
    <xf numFmtId="0" fontId="5" fillId="0" borderId="7" xfId="0" applyNumberFormat="1" applyFont="1" applyBorder="1" applyAlignment="1">
      <alignment vertical="center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0" fontId="16" fillId="0" borderId="4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172" fontId="5" fillId="0" borderId="0" xfId="0" applyNumberFormat="1" applyFont="1" applyAlignment="1">
      <alignment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0" fontId="13" fillId="0" borderId="12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173" fontId="5" fillId="0" borderId="0" xfId="0" applyNumberFormat="1" applyFont="1" applyAlignment="1">
      <alignment vertical="center"/>
    </xf>
    <xf numFmtId="0" fontId="8" fillId="0" borderId="4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Alignment="1">
      <alignment vertical="center"/>
    </xf>
    <xf numFmtId="0" fontId="12" fillId="0" borderId="5" xfId="0" applyNumberFormat="1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8" fillId="0" borderId="4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0" fontId="13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vertical="center"/>
    </xf>
    <xf numFmtId="0" fontId="14" fillId="0" borderId="3" xfId="0" applyNumberFormat="1" applyFont="1" applyFill="1" applyBorder="1" applyAlignment="1">
      <alignment vertical="center"/>
    </xf>
    <xf numFmtId="0" fontId="14" fillId="0" borderId="12" xfId="0" applyNumberFormat="1" applyFont="1" applyFill="1" applyBorder="1" applyAlignment="1">
      <alignment vertical="center"/>
    </xf>
    <xf numFmtId="0" fontId="14" fillId="0" borderId="6" xfId="0" applyNumberFormat="1" applyFont="1" applyFill="1" applyBorder="1" applyAlignment="1">
      <alignment horizontal="center" vertical="center"/>
    </xf>
    <xf numFmtId="43" fontId="14" fillId="0" borderId="6" xfId="1" applyFont="1" applyFill="1" applyBorder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43" fontId="14" fillId="0" borderId="0" xfId="1" applyFont="1" applyFill="1" applyAlignment="1">
      <alignment horizontal="center" vertical="center"/>
    </xf>
    <xf numFmtId="0" fontId="14" fillId="0" borderId="0" xfId="0" applyNumberFormat="1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2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Alignment="1">
      <alignment horizontal="center" vertical="center"/>
    </xf>
    <xf numFmtId="43" fontId="12" fillId="0" borderId="0" xfId="1" applyFont="1" applyFill="1" applyAlignment="1">
      <alignment horizontal="center" vertical="center"/>
    </xf>
    <xf numFmtId="43" fontId="12" fillId="0" borderId="0" xfId="1" applyFont="1" applyFill="1" applyAlignment="1">
      <alignment horizontal="left" vertical="center"/>
    </xf>
    <xf numFmtId="0" fontId="12" fillId="0" borderId="0" xfId="0" applyNumberFormat="1" applyFont="1" applyFill="1" applyBorder="1" applyAlignment="1">
      <alignment vertical="center"/>
    </xf>
    <xf numFmtId="0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NumberFormat="1" applyFont="1" applyFill="1" applyBorder="1" applyAlignment="1" applyProtection="1">
      <alignment horizontal="right" vertical="center"/>
    </xf>
    <xf numFmtId="0" fontId="19" fillId="0" borderId="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center" vertical="center"/>
    </xf>
    <xf numFmtId="0" fontId="19" fillId="0" borderId="0" xfId="0" applyNumberFormat="1" applyFont="1" applyFill="1" applyAlignment="1" applyProtection="1">
      <alignment vertical="center"/>
    </xf>
    <xf numFmtId="0" fontId="19" fillId="0" borderId="0" xfId="0" applyNumberFormat="1" applyFont="1" applyFill="1" applyAlignment="1" applyProtection="1">
      <alignment horizontal="right" vertical="center"/>
    </xf>
    <xf numFmtId="0" fontId="21" fillId="0" borderId="0" xfId="0" applyNumberFormat="1" applyFont="1" applyFill="1" applyAlignment="1" applyProtection="1">
      <alignment horizontal="justify" vertical="center"/>
    </xf>
    <xf numFmtId="0" fontId="9" fillId="0" borderId="0" xfId="0" applyNumberFormat="1" applyFont="1" applyFill="1" applyAlignment="1" applyProtection="1">
      <alignment vertical="center"/>
    </xf>
    <xf numFmtId="0" fontId="8" fillId="0" borderId="0" xfId="0" applyNumberFormat="1" applyFont="1" applyFill="1" applyAlignment="1" applyProtection="1">
      <alignment horizontal="justify" vertical="center"/>
    </xf>
    <xf numFmtId="0" fontId="8" fillId="0" borderId="0" xfId="0" applyNumberFormat="1" applyFont="1" applyFill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0" fontId="3" fillId="0" borderId="0" xfId="0" applyNumberFormat="1" applyFont="1" applyFill="1" applyAlignment="1" applyProtection="1">
      <alignment horizontal="left" vertical="center"/>
    </xf>
    <xf numFmtId="0" fontId="2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8" fillId="0" borderId="0" xfId="0" applyNumberFormat="1" applyFont="1" applyFill="1" applyAlignment="1" applyProtection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NumberFormat="1" applyFont="1" applyFill="1" applyAlignment="1" applyProtection="1">
      <alignment horizontal="center" vertical="center"/>
    </xf>
    <xf numFmtId="0" fontId="12" fillId="2" borderId="4" xfId="0" applyNumberFormat="1" applyFont="1" applyFill="1" applyBorder="1" applyAlignment="1" applyProtection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 wrapText="1"/>
    </xf>
    <xf numFmtId="0" fontId="12" fillId="2" borderId="12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vertical="center"/>
    </xf>
    <xf numFmtId="0" fontId="14" fillId="0" borderId="7" xfId="0" applyNumberFormat="1" applyFont="1" applyFill="1" applyBorder="1" applyAlignment="1" applyProtection="1">
      <alignment vertical="center"/>
    </xf>
    <xf numFmtId="43" fontId="14" fillId="0" borderId="13" xfId="1" applyFont="1" applyFill="1" applyBorder="1" applyAlignment="1" applyProtection="1">
      <alignment horizontal="center" vertical="center"/>
      <protection locked="0"/>
    </xf>
    <xf numFmtId="43" fontId="14" fillId="0" borderId="14" xfId="1" applyFont="1" applyFill="1" applyBorder="1" applyAlignment="1" applyProtection="1">
      <alignment horizontal="center" vertical="center"/>
      <protection locked="0"/>
    </xf>
    <xf numFmtId="0" fontId="14" fillId="0" borderId="5" xfId="0" applyNumberFormat="1" applyFont="1" applyFill="1" applyBorder="1" applyAlignment="1" applyProtection="1">
      <alignment vertical="center"/>
    </xf>
    <xf numFmtId="43" fontId="14" fillId="0" borderId="2" xfId="1" applyFont="1" applyFill="1" applyBorder="1" applyAlignment="1" applyProtection="1">
      <alignment horizontal="center" vertical="center"/>
      <protection locked="0"/>
    </xf>
    <xf numFmtId="43" fontId="14" fillId="0" borderId="12" xfId="1" applyFont="1" applyFill="1" applyBorder="1" applyAlignment="1" applyProtection="1">
      <alignment horizontal="center" vertical="center"/>
      <protection locked="0"/>
    </xf>
    <xf numFmtId="0" fontId="14" fillId="0" borderId="5" xfId="0" applyNumberFormat="1" applyFont="1" applyFill="1" applyBorder="1" applyAlignment="1" applyProtection="1">
      <alignment horizontal="left" vertical="center" wrapText="1"/>
    </xf>
    <xf numFmtId="0" fontId="14" fillId="0" borderId="0" xfId="0" applyNumberFormat="1" applyFont="1" applyFill="1" applyBorder="1" applyAlignment="1" applyProtection="1">
      <alignment horizontal="left" vertical="center" wrapText="1"/>
    </xf>
    <xf numFmtId="0" fontId="14" fillId="0" borderId="7" xfId="0" applyNumberFormat="1" applyFont="1" applyFill="1" applyBorder="1" applyAlignment="1" applyProtection="1">
      <alignment horizontal="left" vertical="center" wrapText="1"/>
    </xf>
    <xf numFmtId="0" fontId="12" fillId="0" borderId="5" xfId="0" applyNumberFormat="1" applyFont="1" applyFill="1" applyBorder="1" applyAlignment="1" applyProtection="1">
      <alignment vertical="center"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2" fillId="0" borderId="7" xfId="0" applyNumberFormat="1" applyFont="1" applyFill="1" applyBorder="1" applyAlignment="1" applyProtection="1">
      <alignment vertical="center" wrapText="1"/>
    </xf>
    <xf numFmtId="0" fontId="12" fillId="0" borderId="13" xfId="0" applyNumberFormat="1" applyFont="1" applyFill="1" applyBorder="1" applyAlignment="1" applyProtection="1">
      <alignment vertical="center"/>
    </xf>
    <xf numFmtId="0" fontId="14" fillId="0" borderId="1" xfId="0" applyNumberFormat="1" applyFont="1" applyFill="1" applyBorder="1" applyAlignment="1" applyProtection="1">
      <alignment vertical="center"/>
    </xf>
    <xf numFmtId="0" fontId="14" fillId="0" borderId="14" xfId="0" applyNumberFormat="1" applyFont="1" applyFill="1" applyBorder="1" applyAlignment="1" applyProtection="1">
      <alignment vertical="center"/>
    </xf>
    <xf numFmtId="0" fontId="12" fillId="0" borderId="2" xfId="0" applyNumberFormat="1" applyFont="1" applyFill="1" applyBorder="1" applyAlignment="1" applyProtection="1">
      <alignment horizontal="center" vertical="center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2" xfId="0" applyNumberFormat="1" applyFont="1" applyFill="1" applyBorder="1" applyAlignment="1" applyProtection="1">
      <alignment horizontal="center" vertical="center"/>
    </xf>
    <xf numFmtId="0" fontId="12" fillId="5" borderId="4" xfId="0" applyNumberFormat="1" applyFont="1" applyFill="1" applyBorder="1" applyAlignment="1" applyProtection="1">
      <alignment horizontal="center" vertical="center"/>
    </xf>
    <xf numFmtId="43" fontId="12" fillId="5" borderId="4" xfId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left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43" fontId="12" fillId="0" borderId="2" xfId="1" applyFont="1" applyFill="1" applyBorder="1" applyAlignment="1" applyProtection="1">
      <alignment horizontal="center" vertical="center" wrapText="1"/>
    </xf>
    <xf numFmtId="43" fontId="12" fillId="0" borderId="12" xfId="1" applyFont="1" applyFill="1" applyBorder="1" applyAlignment="1" applyProtection="1">
      <alignment horizontal="center" vertical="center" wrapText="1"/>
    </xf>
    <xf numFmtId="0" fontId="14" fillId="0" borderId="5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14" fillId="0" borderId="7" xfId="0" applyNumberFormat="1" applyFont="1" applyFill="1" applyBorder="1" applyAlignment="1" applyProtection="1">
      <alignment vertical="center" wrapText="1"/>
    </xf>
    <xf numFmtId="0" fontId="14" fillId="0" borderId="0" xfId="0" applyNumberFormat="1" applyFont="1" applyFill="1" applyBorder="1" applyAlignment="1" applyProtection="1">
      <alignment vertical="center" wrapText="1"/>
    </xf>
    <xf numFmtId="0" fontId="14" fillId="0" borderId="7" xfId="0" applyNumberFormat="1" applyFont="1" applyFill="1" applyBorder="1" applyAlignment="1" applyProtection="1">
      <alignment vertical="center" wrapText="1"/>
    </xf>
    <xf numFmtId="0" fontId="12" fillId="0" borderId="8" xfId="0" applyNumberFormat="1" applyFont="1" applyFill="1" applyBorder="1" applyAlignment="1" applyProtection="1">
      <alignment vertical="center"/>
    </xf>
    <xf numFmtId="0" fontId="14" fillId="0" borderId="9" xfId="0" applyNumberFormat="1" applyFont="1" applyFill="1" applyBorder="1" applyAlignment="1" applyProtection="1">
      <alignment vertical="center"/>
    </xf>
    <xf numFmtId="0" fontId="14" fillId="0" borderId="10" xfId="0" applyNumberFormat="1" applyFont="1" applyFill="1" applyBorder="1" applyAlignment="1" applyProtection="1">
      <alignment vertical="center"/>
    </xf>
    <xf numFmtId="43" fontId="14" fillId="0" borderId="2" xfId="1" applyFont="1" applyFill="1" applyBorder="1" applyAlignment="1" applyProtection="1">
      <alignment horizontal="center" vertical="center"/>
    </xf>
    <xf numFmtId="43" fontId="14" fillId="0" borderId="12" xfId="1" applyFont="1" applyFill="1" applyBorder="1" applyAlignment="1" applyProtection="1">
      <alignment horizontal="center" vertical="center"/>
    </xf>
    <xf numFmtId="0" fontId="19" fillId="0" borderId="0" xfId="0" applyNumberFormat="1" applyFont="1" applyFill="1" applyAlignment="1" applyProtection="1">
      <alignment horizontal="center" vertical="center"/>
    </xf>
    <xf numFmtId="0" fontId="23" fillId="0" borderId="0" xfId="0" applyNumberFormat="1" applyFont="1" applyFill="1" applyAlignment="1" applyProtection="1">
      <alignment vertical="center"/>
    </xf>
    <xf numFmtId="0" fontId="24" fillId="0" borderId="0" xfId="0" applyNumberFormat="1" applyFont="1" applyFill="1" applyAlignment="1" applyProtection="1">
      <alignment horizontal="left" vertical="center"/>
    </xf>
    <xf numFmtId="0" fontId="24" fillId="0" borderId="0" xfId="0" applyNumberFormat="1" applyFont="1" applyFill="1" applyAlignment="1" applyProtection="1">
      <alignment horizontal="right" vertical="center"/>
    </xf>
    <xf numFmtId="0" fontId="19" fillId="5" borderId="4" xfId="0" applyNumberFormat="1" applyFont="1" applyFill="1" applyBorder="1" applyAlignment="1" applyProtection="1">
      <alignment horizontal="center" vertical="center"/>
    </xf>
    <xf numFmtId="0" fontId="19" fillId="5" borderId="4" xfId="0" applyNumberFormat="1" applyFont="1" applyFill="1" applyBorder="1" applyAlignment="1" applyProtection="1">
      <alignment horizontal="center" vertical="center" wrapText="1"/>
    </xf>
    <xf numFmtId="0" fontId="23" fillId="0" borderId="4" xfId="0" applyNumberFormat="1" applyFont="1" applyFill="1" applyBorder="1" applyAlignment="1" applyProtection="1">
      <alignment vertical="center"/>
    </xf>
    <xf numFmtId="0" fontId="23" fillId="0" borderId="13" xfId="0" applyNumberFormat="1" applyFont="1" applyFill="1" applyBorder="1" applyAlignment="1" applyProtection="1">
      <alignment horizontal="center" vertical="center"/>
    </xf>
    <xf numFmtId="0" fontId="23" fillId="0" borderId="14" xfId="0" applyNumberFormat="1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 applyProtection="1">
      <alignment horizontal="center" vertical="center"/>
    </xf>
    <xf numFmtId="0" fontId="23" fillId="0" borderId="12" xfId="0" applyNumberFormat="1" applyFont="1" applyFill="1" applyBorder="1" applyAlignment="1" applyProtection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23" fillId="0" borderId="6" xfId="0" applyNumberFormat="1" applyFont="1" applyFill="1" applyBorder="1" applyAlignment="1" applyProtection="1">
      <alignment vertical="center"/>
    </xf>
    <xf numFmtId="2" fontId="23" fillId="0" borderId="2" xfId="0" applyNumberFormat="1" applyFont="1" applyFill="1" applyBorder="1" applyAlignment="1" applyProtection="1">
      <alignment horizontal="center" vertical="center"/>
    </xf>
    <xf numFmtId="2" fontId="23" fillId="0" borderId="12" xfId="0" applyNumberFormat="1" applyFont="1" applyFill="1" applyBorder="1" applyAlignment="1" applyProtection="1">
      <alignment horizontal="center" vertical="center"/>
    </xf>
    <xf numFmtId="0" fontId="23" fillId="0" borderId="0" xfId="0" applyNumberFormat="1" applyFont="1" applyFill="1" applyAlignment="1" applyProtection="1">
      <alignment horizontal="center" vertical="center"/>
    </xf>
    <xf numFmtId="0" fontId="23" fillId="0" borderId="0" xfId="0" applyNumberFormat="1" applyFont="1" applyFill="1" applyBorder="1" applyAlignment="1" applyProtection="1">
      <alignment horizontal="left" vertical="center" wrapText="1"/>
    </xf>
    <xf numFmtId="0" fontId="23" fillId="0" borderId="0" xfId="0" applyNumberFormat="1" applyFont="1" applyFill="1" applyBorder="1" applyAlignment="1" applyProtection="1">
      <alignment horizontal="center" vertical="center"/>
      <protection locked="0"/>
    </xf>
    <xf numFmtId="43" fontId="12" fillId="0" borderId="8" xfId="1" applyFont="1" applyFill="1" applyBorder="1" applyAlignment="1" applyProtection="1">
      <alignment horizontal="center" vertical="center"/>
    </xf>
    <xf numFmtId="43" fontId="12" fillId="0" borderId="10" xfId="1" applyFont="1" applyFill="1" applyBorder="1" applyAlignment="1" applyProtection="1">
      <alignment horizontal="center" vertical="center"/>
    </xf>
    <xf numFmtId="43" fontId="12" fillId="0" borderId="4" xfId="1" applyFont="1" applyFill="1" applyBorder="1" applyAlignment="1" applyProtection="1">
      <alignment horizontal="center" vertical="center"/>
    </xf>
    <xf numFmtId="43" fontId="12" fillId="0" borderId="2" xfId="1" applyFont="1" applyFill="1" applyBorder="1" applyAlignment="1" applyProtection="1">
      <alignment horizontal="center" vertical="center"/>
      <protection locked="0"/>
    </xf>
    <xf numFmtId="43" fontId="12" fillId="0" borderId="12" xfId="1" applyFont="1" applyFill="1" applyBorder="1" applyAlignment="1" applyProtection="1">
      <alignment horizontal="center" vertical="center"/>
      <protection locked="0"/>
    </xf>
    <xf numFmtId="43" fontId="12" fillId="0" borderId="2" xfId="1" applyFont="1" applyFill="1" applyBorder="1" applyAlignment="1" applyProtection="1">
      <alignment horizontal="center" vertical="center"/>
    </xf>
    <xf numFmtId="43" fontId="12" fillId="0" borderId="12" xfId="1" applyFont="1" applyFill="1" applyBorder="1" applyAlignment="1" applyProtection="1">
      <alignment horizontal="center" vertical="center"/>
    </xf>
  </cellXfs>
  <cellStyles count="20">
    <cellStyle name="Comma" xfId="1" builtinId="3"/>
    <cellStyle name="Normal" xfId="0" builtinId="0"/>
    <cellStyle name="S0" xfId="2"/>
    <cellStyle name="S1" xfId="3"/>
    <cellStyle name="S10" xfId="12"/>
    <cellStyle name="S11" xfId="13"/>
    <cellStyle name="S12" xfId="14"/>
    <cellStyle name="S13" xfId="15"/>
    <cellStyle name="S14" xfId="16"/>
    <cellStyle name="S15" xfId="17"/>
    <cellStyle name="S16" xfId="18"/>
    <cellStyle name="S17" xfId="19"/>
    <cellStyle name="S2" xfId="4"/>
    <cellStyle name="S3" xfId="5"/>
    <cellStyle name="S4" xfId="6"/>
    <cellStyle name="S5" xfId="7"/>
    <cellStyle name="S6" xfId="8"/>
    <cellStyle name="S7" xfId="9"/>
    <cellStyle name="S8" xfId="10"/>
    <cellStyle name="S9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1.%20Finance\1.%20Reports\1.1.1.%20Financial%20statements\Sigorta%20Nezaret\hesabat\2011\Illik\13_Hesabat_Forma_1S_2S_12_23-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orma1S"/>
      <sheetName val="Forma2S_I"/>
      <sheetName val="Forma2S_II"/>
      <sheetName val="Forma12"/>
      <sheetName val="Forma13"/>
      <sheetName val="Forma14"/>
      <sheetName val="Forma15_I"/>
      <sheetName val="Forma15_II"/>
      <sheetName val="Forma16 "/>
      <sheetName val="Forma17"/>
      <sheetName val="Forma18"/>
      <sheetName val="Forma19"/>
      <sheetName val="Forma20"/>
      <sheetName val="Forma21"/>
      <sheetName val="Forma23"/>
      <sheetName val="Forma23_1"/>
    </sheetNames>
    <sheetDataSet>
      <sheetData sheetId="0">
        <row r="76">
          <cell r="L76">
            <v>4704066.72</v>
          </cell>
        </row>
      </sheetData>
      <sheetData sheetId="1"/>
      <sheetData sheetId="2"/>
      <sheetData sheetId="3">
        <row r="76">
          <cell r="C76">
            <v>2</v>
          </cell>
        </row>
      </sheetData>
      <sheetData sheetId="4">
        <row r="19">
          <cell r="C19">
            <v>25650.7</v>
          </cell>
        </row>
      </sheetData>
      <sheetData sheetId="5">
        <row r="63">
          <cell r="E63">
            <v>446458.3</v>
          </cell>
          <cell r="H63">
            <v>10424.02</v>
          </cell>
        </row>
      </sheetData>
      <sheetData sheetId="6">
        <row r="277">
          <cell r="M277">
            <v>1469387158.6299999</v>
          </cell>
        </row>
      </sheetData>
      <sheetData sheetId="7">
        <row r="211">
          <cell r="I211">
            <v>467655</v>
          </cell>
        </row>
      </sheetData>
      <sheetData sheetId="8"/>
      <sheetData sheetId="9"/>
      <sheetData sheetId="10"/>
      <sheetData sheetId="11">
        <row r="45">
          <cell r="H45">
            <v>32036.91</v>
          </cell>
        </row>
      </sheetData>
      <sheetData sheetId="12"/>
      <sheetData sheetId="13"/>
      <sheetData sheetId="14">
        <row r="10">
          <cell r="C10">
            <v>30000000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3"/>
  <sheetViews>
    <sheetView tabSelected="1" showRuler="0" topLeftCell="A48" zoomScalePageLayoutView="140" workbookViewId="0">
      <selection activeCell="AB57" sqref="AB57"/>
    </sheetView>
  </sheetViews>
  <sheetFormatPr defaultRowHeight="15"/>
  <cols>
    <col min="1" max="4" width="9.140625" style="5"/>
    <col min="5" max="5" width="5.7109375" style="5" customWidth="1"/>
    <col min="6" max="6" width="0.140625" style="5" hidden="1" customWidth="1"/>
    <col min="7" max="7" width="19.140625" style="45" customWidth="1"/>
    <col min="8" max="8" width="20.28515625" style="45" customWidth="1"/>
    <col min="9" max="9" width="0" style="5" hidden="1" customWidth="1"/>
    <col min="10" max="10" width="76.42578125" style="5" hidden="1" customWidth="1"/>
    <col min="11" max="11" width="18.5703125" style="5" hidden="1" customWidth="1"/>
    <col min="12" max="12" width="9.42578125" style="5" hidden="1" customWidth="1"/>
    <col min="13" max="19" width="0" style="5" hidden="1" customWidth="1"/>
    <col min="20" max="20" width="13.140625" style="5" hidden="1" customWidth="1"/>
    <col min="21" max="23" width="0" style="5" hidden="1" customWidth="1"/>
    <col min="24" max="16384" width="9.140625" style="5"/>
  </cols>
  <sheetData>
    <row r="1" spans="1:17" ht="84" customHeight="1">
      <c r="A1" s="1" t="s">
        <v>0</v>
      </c>
      <c r="B1" s="2"/>
      <c r="C1" s="2"/>
      <c r="D1" s="2"/>
      <c r="E1" s="2"/>
      <c r="F1" s="3" t="s">
        <v>1</v>
      </c>
      <c r="G1" s="3"/>
      <c r="H1" s="3"/>
      <c r="I1" s="4"/>
      <c r="J1" s="4"/>
      <c r="K1" s="4"/>
      <c r="L1" s="4"/>
      <c r="M1" s="4"/>
      <c r="N1" s="4"/>
      <c r="O1" s="4"/>
      <c r="P1" s="4"/>
      <c r="Q1" s="4"/>
    </row>
    <row r="2" spans="1:17">
      <c r="A2" s="6"/>
      <c r="B2" s="6"/>
      <c r="C2" s="6"/>
      <c r="D2" s="6"/>
      <c r="E2" s="2"/>
      <c r="F2" s="7"/>
      <c r="G2" s="8"/>
      <c r="H2" s="8"/>
    </row>
    <row r="3" spans="1:17" ht="33" customHeight="1">
      <c r="A3" s="9" t="s">
        <v>2</v>
      </c>
      <c r="B3" s="9"/>
      <c r="C3" s="9"/>
      <c r="D3" s="9"/>
      <c r="E3" s="9"/>
      <c r="F3" s="9"/>
      <c r="G3" s="9"/>
      <c r="H3" s="9"/>
    </row>
    <row r="4" spans="1:17">
      <c r="A4" s="10"/>
      <c r="B4" s="10"/>
      <c r="C4" s="10"/>
      <c r="D4" s="10"/>
      <c r="E4" s="10"/>
      <c r="F4" s="10"/>
      <c r="G4" s="10"/>
      <c r="H4" s="10"/>
    </row>
    <row r="5" spans="1:17">
      <c r="A5" s="11" t="s">
        <v>3</v>
      </c>
      <c r="B5" s="11"/>
      <c r="C5" s="11"/>
      <c r="D5" s="11"/>
      <c r="E5" s="11"/>
      <c r="F5" s="11"/>
      <c r="G5" s="11"/>
      <c r="H5" s="11"/>
    </row>
    <row r="6" spans="1:17">
      <c r="A6" s="2"/>
      <c r="B6" s="2"/>
      <c r="C6" s="2"/>
      <c r="D6" s="2"/>
      <c r="E6" s="2"/>
      <c r="F6" s="2"/>
      <c r="G6" s="12"/>
      <c r="H6" s="12"/>
    </row>
    <row r="7" spans="1:17">
      <c r="A7" s="11" t="s">
        <v>4</v>
      </c>
      <c r="B7" s="11"/>
      <c r="C7" s="11"/>
      <c r="D7" s="11"/>
      <c r="E7" s="11"/>
      <c r="F7" s="11"/>
      <c r="G7" s="11"/>
      <c r="H7" s="11"/>
    </row>
    <row r="8" spans="1:17">
      <c r="A8" s="13"/>
      <c r="B8" s="13"/>
      <c r="C8" s="14"/>
      <c r="D8" s="15"/>
      <c r="E8" s="15"/>
      <c r="F8" s="15"/>
      <c r="G8" s="15"/>
      <c r="H8" s="16" t="s">
        <v>5</v>
      </c>
    </row>
    <row r="9" spans="1:17" ht="36.75" customHeight="1">
      <c r="A9" s="17" t="s">
        <v>6</v>
      </c>
      <c r="B9" s="18"/>
      <c r="C9" s="18"/>
      <c r="D9" s="18"/>
      <c r="E9" s="18"/>
      <c r="F9" s="19" t="s">
        <v>7</v>
      </c>
      <c r="G9" s="20" t="s">
        <v>8</v>
      </c>
      <c r="H9" s="20" t="s">
        <v>9</v>
      </c>
    </row>
    <row r="10" spans="1:17" ht="27" customHeight="1">
      <c r="A10" s="21" t="s">
        <v>10</v>
      </c>
      <c r="B10" s="22"/>
      <c r="C10" s="22"/>
      <c r="D10" s="22"/>
      <c r="E10" s="22"/>
      <c r="F10" s="23"/>
      <c r="G10" s="24"/>
      <c r="H10" s="24"/>
    </row>
    <row r="11" spans="1:17">
      <c r="A11" s="25" t="s">
        <v>11</v>
      </c>
      <c r="B11" s="26"/>
      <c r="C11" s="26"/>
      <c r="D11" s="26"/>
      <c r="E11" s="27"/>
      <c r="F11" s="28"/>
      <c r="G11" s="29">
        <v>255418.54</v>
      </c>
      <c r="H11" s="29">
        <v>317827.59000000003</v>
      </c>
    </row>
    <row r="12" spans="1:17" ht="26.25" customHeight="1">
      <c r="A12" s="30" t="s">
        <v>12</v>
      </c>
      <c r="B12" s="31"/>
      <c r="C12" s="31"/>
      <c r="D12" s="31"/>
      <c r="E12" s="32"/>
      <c r="F12" s="33"/>
      <c r="G12" s="29"/>
      <c r="H12" s="29"/>
    </row>
    <row r="13" spans="1:17" ht="18" customHeight="1">
      <c r="A13" s="30" t="s">
        <v>13</v>
      </c>
      <c r="B13" s="31"/>
      <c r="C13" s="31"/>
      <c r="D13" s="31"/>
      <c r="E13" s="32"/>
      <c r="F13" s="33"/>
      <c r="G13" s="29"/>
      <c r="H13" s="29"/>
    </row>
    <row r="14" spans="1:17" ht="15.75">
      <c r="A14" s="25" t="s">
        <v>14</v>
      </c>
      <c r="B14" s="26"/>
      <c r="C14" s="26"/>
      <c r="D14" s="26"/>
      <c r="E14" s="27"/>
      <c r="F14" s="33"/>
      <c r="G14" s="29">
        <v>53111.26</v>
      </c>
      <c r="H14" s="29">
        <v>66755.87</v>
      </c>
    </row>
    <row r="15" spans="1:17" ht="15.75">
      <c r="A15" s="25" t="s">
        <v>15</v>
      </c>
      <c r="B15" s="26"/>
      <c r="C15" s="26"/>
      <c r="D15" s="26"/>
      <c r="E15" s="27"/>
      <c r="F15" s="33"/>
      <c r="G15" s="29"/>
      <c r="H15" s="29"/>
    </row>
    <row r="16" spans="1:17" ht="15.75">
      <c r="A16" s="25" t="s">
        <v>16</v>
      </c>
      <c r="B16" s="26"/>
      <c r="C16" s="26"/>
      <c r="D16" s="26"/>
      <c r="E16" s="27"/>
      <c r="F16" s="33"/>
      <c r="G16" s="29"/>
      <c r="H16" s="29"/>
    </row>
    <row r="17" spans="1:8" ht="18" customHeight="1">
      <c r="A17" s="25" t="s">
        <v>17</v>
      </c>
      <c r="B17" s="26"/>
      <c r="C17" s="26"/>
      <c r="D17" s="26"/>
      <c r="E17" s="27"/>
      <c r="F17" s="33"/>
      <c r="G17" s="29"/>
      <c r="H17" s="29"/>
    </row>
    <row r="18" spans="1:8" ht="15.75">
      <c r="A18" s="34" t="s">
        <v>18</v>
      </c>
      <c r="B18" s="35"/>
      <c r="C18" s="35"/>
      <c r="D18" s="35"/>
      <c r="E18" s="36"/>
      <c r="F18" s="33"/>
      <c r="G18" s="29"/>
      <c r="H18" s="29"/>
    </row>
    <row r="19" spans="1:8" ht="15.75">
      <c r="A19" s="34" t="s">
        <v>19</v>
      </c>
      <c r="B19" s="35"/>
      <c r="C19" s="35"/>
      <c r="D19" s="35"/>
      <c r="E19" s="36"/>
      <c r="F19" s="33"/>
      <c r="G19" s="29"/>
      <c r="H19" s="29"/>
    </row>
    <row r="20" spans="1:8" ht="15.75">
      <c r="A20" s="34" t="s">
        <v>20</v>
      </c>
      <c r="B20" s="35"/>
      <c r="C20" s="35"/>
      <c r="D20" s="35"/>
      <c r="E20" s="36"/>
      <c r="F20" s="33"/>
      <c r="G20" s="29"/>
      <c r="H20" s="29"/>
    </row>
    <row r="21" spans="1:8" ht="15.75">
      <c r="A21" s="25" t="s">
        <v>21</v>
      </c>
      <c r="B21" s="26"/>
      <c r="C21" s="26"/>
      <c r="D21" s="26"/>
      <c r="E21" s="27"/>
      <c r="F21" s="33"/>
      <c r="G21" s="29"/>
      <c r="H21" s="29"/>
    </row>
    <row r="22" spans="1:8" ht="15.75">
      <c r="A22" s="25" t="s">
        <v>22</v>
      </c>
      <c r="B22" s="26"/>
      <c r="C22" s="26"/>
      <c r="D22" s="26"/>
      <c r="E22" s="27"/>
      <c r="F22" s="33"/>
      <c r="G22" s="29"/>
      <c r="H22" s="29"/>
    </row>
    <row r="23" spans="1:8" ht="15.75">
      <c r="A23" s="25" t="s">
        <v>23</v>
      </c>
      <c r="B23" s="26"/>
      <c r="C23" s="26"/>
      <c r="D23" s="26"/>
      <c r="E23" s="27"/>
      <c r="F23" s="33"/>
      <c r="G23" s="29"/>
      <c r="H23" s="29">
        <v>52068.19</v>
      </c>
    </row>
    <row r="24" spans="1:8" ht="15.75" customHeight="1">
      <c r="A24" s="37" t="s">
        <v>24</v>
      </c>
      <c r="B24" s="38"/>
      <c r="C24" s="38"/>
      <c r="D24" s="38"/>
      <c r="E24" s="38"/>
      <c r="F24" s="39"/>
      <c r="G24" s="29">
        <f>ROUND(G11+G12+G13+G14+G15+G16+G17+G21+G22+G23,2)</f>
        <v>308529.8</v>
      </c>
      <c r="H24" s="29">
        <f>ROUND(H11+H12+H13+H14+H15+H16+H17+H21+H22+H23,2)</f>
        <v>436651.65</v>
      </c>
    </row>
    <row r="25" spans="1:8" ht="15.75" customHeight="1">
      <c r="A25" s="40" t="s">
        <v>25</v>
      </c>
      <c r="B25" s="41"/>
      <c r="C25" s="41"/>
      <c r="D25" s="41"/>
      <c r="E25" s="42"/>
      <c r="F25" s="43"/>
      <c r="G25" s="29"/>
      <c r="H25" s="44"/>
    </row>
    <row r="26" spans="1:8" ht="15.75">
      <c r="A26" s="25" t="s">
        <v>26</v>
      </c>
      <c r="B26" s="26"/>
      <c r="C26" s="26"/>
      <c r="D26" s="26"/>
      <c r="E26" s="27"/>
      <c r="F26" s="33"/>
      <c r="G26" s="29">
        <v>341.02</v>
      </c>
      <c r="H26" s="29">
        <v>341.02</v>
      </c>
    </row>
    <row r="27" spans="1:8" ht="15.75">
      <c r="A27" s="25" t="s">
        <v>27</v>
      </c>
      <c r="B27" s="26"/>
      <c r="C27" s="26"/>
      <c r="D27" s="26"/>
      <c r="E27" s="27"/>
      <c r="F27" s="33"/>
      <c r="G27" s="29">
        <f>ROUND(G28+G29+G32+G33+G34+G35+G36+G37,2)</f>
        <v>2437348.06</v>
      </c>
      <c r="H27" s="29">
        <f>ROUND(H28+H29+H32+H33+H34+H35+H36+H37,2)</f>
        <v>2025126.13</v>
      </c>
    </row>
    <row r="28" spans="1:8" ht="15.75">
      <c r="A28" s="34" t="s">
        <v>28</v>
      </c>
      <c r="B28" s="35"/>
      <c r="C28" s="35"/>
      <c r="D28" s="35"/>
      <c r="E28" s="36"/>
      <c r="F28" s="33"/>
      <c r="G28" s="29">
        <v>1202869.08</v>
      </c>
      <c r="H28" s="29">
        <f>[1]Forma14!E63</f>
        <v>446458.3</v>
      </c>
    </row>
    <row r="29" spans="1:8" ht="15.75">
      <c r="A29" s="25" t="s">
        <v>29</v>
      </c>
      <c r="B29" s="26"/>
      <c r="C29" s="26"/>
      <c r="D29" s="26"/>
      <c r="E29" s="27"/>
      <c r="F29" s="33"/>
      <c r="G29" s="29">
        <f>ROUND(G30+G31,2)</f>
        <v>49493.42</v>
      </c>
      <c r="H29" s="29">
        <f>ROUND(H30+H31,2)</f>
        <v>10424.02</v>
      </c>
    </row>
    <row r="30" spans="1:8" ht="15.75">
      <c r="A30" s="34" t="s">
        <v>30</v>
      </c>
      <c r="B30" s="35"/>
      <c r="C30" s="35"/>
      <c r="D30" s="35"/>
      <c r="E30" s="36"/>
      <c r="F30" s="33"/>
      <c r="G30" s="29">
        <v>2308.87</v>
      </c>
      <c r="H30" s="46"/>
    </row>
    <row r="31" spans="1:8" ht="15.75">
      <c r="A31" s="34" t="s">
        <v>31</v>
      </c>
      <c r="B31" s="35"/>
      <c r="C31" s="35"/>
      <c r="D31" s="35"/>
      <c r="E31" s="36"/>
      <c r="F31" s="33"/>
      <c r="G31" s="29">
        <v>47184.55</v>
      </c>
      <c r="H31" s="29">
        <f>[1]Forma14!H63</f>
        <v>10424.02</v>
      </c>
    </row>
    <row r="32" spans="1:8" ht="15.75">
      <c r="A32" s="34" t="s">
        <v>32</v>
      </c>
      <c r="B32" s="35"/>
      <c r="C32" s="35"/>
      <c r="D32" s="35"/>
      <c r="E32" s="36"/>
      <c r="F32" s="33"/>
      <c r="G32" s="29"/>
      <c r="H32" s="46"/>
    </row>
    <row r="33" spans="1:21" ht="15.75">
      <c r="A33" s="34" t="s">
        <v>33</v>
      </c>
      <c r="B33" s="35"/>
      <c r="C33" s="35"/>
      <c r="D33" s="35"/>
      <c r="E33" s="36"/>
      <c r="F33" s="33"/>
      <c r="G33" s="29">
        <v>8585.43</v>
      </c>
      <c r="H33" s="29">
        <f>130435.42+12017.23</f>
        <v>142452.65</v>
      </c>
      <c r="R33" s="47">
        <f>164929.32</f>
        <v>164929.32</v>
      </c>
      <c r="S33" s="47">
        <v>12017.23</v>
      </c>
      <c r="T33" s="48">
        <v>-32317.34</v>
      </c>
      <c r="U33" s="47"/>
    </row>
    <row r="34" spans="1:21" ht="15.75">
      <c r="A34" s="34" t="s">
        <v>34</v>
      </c>
      <c r="B34" s="35"/>
      <c r="C34" s="35"/>
      <c r="D34" s="35"/>
      <c r="E34" s="36"/>
      <c r="F34" s="33"/>
      <c r="G34" s="29"/>
      <c r="H34" s="46"/>
      <c r="R34" s="47"/>
      <c r="S34" s="47"/>
      <c r="T34" s="47"/>
      <c r="U34" s="47"/>
    </row>
    <row r="35" spans="1:21" ht="15.75">
      <c r="A35" s="34" t="s">
        <v>35</v>
      </c>
      <c r="B35" s="35"/>
      <c r="C35" s="35"/>
      <c r="D35" s="35"/>
      <c r="E35" s="36"/>
      <c r="F35" s="33"/>
      <c r="G35" s="29"/>
      <c r="H35" s="46"/>
      <c r="R35" s="47"/>
      <c r="S35" s="47"/>
      <c r="T35" s="47"/>
      <c r="U35" s="47"/>
    </row>
    <row r="36" spans="1:21" ht="15.75">
      <c r="A36" s="34" t="s">
        <v>36</v>
      </c>
      <c r="B36" s="35"/>
      <c r="C36" s="35"/>
      <c r="D36" s="35"/>
      <c r="E36" s="36"/>
      <c r="F36" s="33"/>
      <c r="G36" s="29"/>
      <c r="H36" s="46"/>
      <c r="R36" s="47"/>
      <c r="S36" s="47"/>
      <c r="T36" s="47"/>
      <c r="U36" s="47"/>
    </row>
    <row r="37" spans="1:21" ht="15.75">
      <c r="A37" s="34" t="s">
        <v>37</v>
      </c>
      <c r="B37" s="35"/>
      <c r="C37" s="35"/>
      <c r="D37" s="35"/>
      <c r="E37" s="36"/>
      <c r="F37" s="33"/>
      <c r="G37" s="29">
        <v>1176400.1299999999</v>
      </c>
      <c r="H37" s="29">
        <f>ROUND(42109.98+982450.73+401230.46-0.00999999791383743,2)</f>
        <v>1425791.16</v>
      </c>
      <c r="R37" s="47">
        <v>45000</v>
      </c>
      <c r="S37" s="47">
        <v>982450.73</v>
      </c>
      <c r="T37" s="47">
        <v>401230.46</v>
      </c>
      <c r="U37" s="47"/>
    </row>
    <row r="38" spans="1:21" ht="15.75">
      <c r="A38" s="25" t="s">
        <v>38</v>
      </c>
      <c r="B38" s="26"/>
      <c r="C38" s="26"/>
      <c r="D38" s="26"/>
      <c r="E38" s="27"/>
      <c r="F38" s="50"/>
      <c r="G38" s="29">
        <f>ROUND(G39+G40+G41+G42+G43,2)</f>
        <v>25583935.059999999</v>
      </c>
      <c r="H38" s="29">
        <f>ROUND(H39+H40+H41+H42+H43,2)</f>
        <v>37338330.859999999</v>
      </c>
    </row>
    <row r="39" spans="1:21" ht="15.75">
      <c r="A39" s="34" t="s">
        <v>39</v>
      </c>
      <c r="B39" s="35"/>
      <c r="C39" s="35"/>
      <c r="D39" s="35"/>
      <c r="E39" s="36"/>
      <c r="F39" s="50"/>
      <c r="G39" s="29">
        <v>24770</v>
      </c>
      <c r="H39" s="29">
        <v>3649.29</v>
      </c>
    </row>
    <row r="40" spans="1:21" ht="15.75">
      <c r="A40" s="34" t="s">
        <v>40</v>
      </c>
      <c r="B40" s="35"/>
      <c r="C40" s="35"/>
      <c r="D40" s="35"/>
      <c r="E40" s="36"/>
      <c r="F40" s="50"/>
      <c r="G40" s="29">
        <v>496778.35</v>
      </c>
      <c r="H40" s="29">
        <v>1126738.77</v>
      </c>
    </row>
    <row r="41" spans="1:21" ht="15.75">
      <c r="A41" s="34" t="s">
        <v>41</v>
      </c>
      <c r="B41" s="35"/>
      <c r="C41" s="35"/>
      <c r="D41" s="35"/>
      <c r="E41" s="36"/>
      <c r="F41" s="50"/>
      <c r="G41" s="29">
        <v>3906.17</v>
      </c>
      <c r="H41" s="29">
        <v>7942.8</v>
      </c>
      <c r="T41" s="49"/>
    </row>
    <row r="42" spans="1:21" ht="15.75">
      <c r="A42" s="34" t="s">
        <v>42</v>
      </c>
      <c r="B42" s="35"/>
      <c r="C42" s="35"/>
      <c r="D42" s="35"/>
      <c r="E42" s="36"/>
      <c r="F42" s="50"/>
      <c r="G42" s="29">
        <v>25050000</v>
      </c>
      <c r="H42" s="29">
        <v>36200000</v>
      </c>
    </row>
    <row r="43" spans="1:21" ht="15.75">
      <c r="A43" s="34" t="s">
        <v>43</v>
      </c>
      <c r="B43" s="35"/>
      <c r="C43" s="35"/>
      <c r="D43" s="35"/>
      <c r="E43" s="36"/>
      <c r="F43" s="50"/>
      <c r="G43" s="29">
        <v>8480.5400000000009</v>
      </c>
      <c r="H43" s="29"/>
      <c r="T43" s="49"/>
    </row>
    <row r="44" spans="1:21" ht="15.75">
      <c r="A44" s="25" t="s">
        <v>44</v>
      </c>
      <c r="B44" s="26"/>
      <c r="C44" s="26"/>
      <c r="D44" s="26"/>
      <c r="E44" s="27"/>
      <c r="F44" s="50"/>
      <c r="G44" s="29"/>
      <c r="H44" s="51"/>
      <c r="T44" s="52"/>
    </row>
    <row r="45" spans="1:21" ht="15.75">
      <c r="A45" s="34" t="s">
        <v>45</v>
      </c>
      <c r="B45" s="35"/>
      <c r="C45" s="35"/>
      <c r="D45" s="35"/>
      <c r="E45" s="36"/>
      <c r="F45" s="50"/>
      <c r="G45" s="29"/>
      <c r="H45" s="51"/>
    </row>
    <row r="46" spans="1:21" ht="15.75">
      <c r="A46" s="34" t="s">
        <v>46</v>
      </c>
      <c r="B46" s="35"/>
      <c r="C46" s="35"/>
      <c r="D46" s="35"/>
      <c r="E46" s="36"/>
      <c r="F46" s="50"/>
      <c r="G46" s="29"/>
      <c r="H46" s="51"/>
    </row>
    <row r="47" spans="1:21" ht="15.75">
      <c r="A47" s="34" t="s">
        <v>47</v>
      </c>
      <c r="B47" s="35"/>
      <c r="C47" s="35"/>
      <c r="D47" s="35"/>
      <c r="E47" s="36"/>
      <c r="F47" s="50"/>
      <c r="G47" s="29"/>
      <c r="H47" s="51"/>
    </row>
    <row r="48" spans="1:21" ht="15.75">
      <c r="A48" s="25" t="s">
        <v>48</v>
      </c>
      <c r="B48" s="26"/>
      <c r="C48" s="26"/>
      <c r="D48" s="26"/>
      <c r="E48" s="27"/>
      <c r="F48" s="50"/>
      <c r="G48" s="29">
        <f>ROUND(G49+G50,2)</f>
        <v>5023010</v>
      </c>
      <c r="H48" s="29">
        <f>ROUND(H49+H50,2)</f>
        <v>4317428.88</v>
      </c>
    </row>
    <row r="49" spans="1:20" ht="15.75">
      <c r="A49" s="34" t="s">
        <v>49</v>
      </c>
      <c r="B49" s="35"/>
      <c r="C49" s="35"/>
      <c r="D49" s="35"/>
      <c r="E49" s="36"/>
      <c r="F49" s="50"/>
      <c r="G49" s="29">
        <v>35350</v>
      </c>
      <c r="H49" s="29"/>
    </row>
    <row r="50" spans="1:20" ht="15.75">
      <c r="A50" s="34" t="s">
        <v>50</v>
      </c>
      <c r="B50" s="35"/>
      <c r="C50" s="35"/>
      <c r="D50" s="35"/>
      <c r="E50" s="36"/>
      <c r="F50" s="50"/>
      <c r="G50" s="29">
        <v>4987660</v>
      </c>
      <c r="H50" s="29">
        <v>4317428.88</v>
      </c>
      <c r="J50" s="45"/>
      <c r="R50" s="5" t="s">
        <v>51</v>
      </c>
    </row>
    <row r="51" spans="1:20" ht="15.75">
      <c r="A51" s="25" t="s">
        <v>52</v>
      </c>
      <c r="B51" s="26"/>
      <c r="C51" s="26"/>
      <c r="D51" s="26"/>
      <c r="E51" s="27"/>
      <c r="F51" s="50"/>
      <c r="G51" s="29">
        <f>ROUND(G52+G53+G54,2)</f>
        <v>84845.01</v>
      </c>
      <c r="H51" s="29">
        <f>ROUND(H52+H53+H54,2)</f>
        <v>72963.399999999994</v>
      </c>
    </row>
    <row r="52" spans="1:20" ht="15.75">
      <c r="A52" s="34" t="s">
        <v>53</v>
      </c>
      <c r="B52" s="35"/>
      <c r="C52" s="35"/>
      <c r="D52" s="35"/>
      <c r="E52" s="36"/>
      <c r="F52" s="50"/>
      <c r="G52" s="29">
        <v>74670.09</v>
      </c>
      <c r="H52" s="29">
        <v>72251</v>
      </c>
    </row>
    <row r="53" spans="1:20" ht="15.75">
      <c r="A53" s="34" t="s">
        <v>54</v>
      </c>
      <c r="B53" s="35"/>
      <c r="C53" s="35"/>
      <c r="D53" s="35"/>
      <c r="E53" s="36"/>
      <c r="F53" s="50"/>
      <c r="G53" s="29"/>
      <c r="H53" s="29"/>
      <c r="J53" s="49"/>
    </row>
    <row r="54" spans="1:20" ht="15.75">
      <c r="A54" s="34" t="s">
        <v>55</v>
      </c>
      <c r="B54" s="35"/>
      <c r="C54" s="35"/>
      <c r="D54" s="35"/>
      <c r="E54" s="36"/>
      <c r="F54" s="50"/>
      <c r="G54" s="29">
        <v>10174.92</v>
      </c>
      <c r="H54" s="29">
        <v>712.4</v>
      </c>
    </row>
    <row r="55" spans="1:20" ht="15.75">
      <c r="A55" s="25" t="s">
        <v>23</v>
      </c>
      <c r="B55" s="26"/>
      <c r="C55" s="26"/>
      <c r="D55" s="26"/>
      <c r="E55" s="27"/>
      <c r="F55" s="50"/>
      <c r="G55" s="51"/>
      <c r="H55" s="51"/>
      <c r="J55" s="49"/>
    </row>
    <row r="56" spans="1:20" ht="15.75" customHeight="1">
      <c r="A56" s="37" t="s">
        <v>56</v>
      </c>
      <c r="B56" s="38"/>
      <c r="C56" s="38"/>
      <c r="D56" s="38"/>
      <c r="E56" s="38"/>
      <c r="F56" s="50"/>
      <c r="G56" s="29">
        <f>ROUND(G55+G51+G48+G44+G38+G27+G26,2)</f>
        <v>33129479.149999999</v>
      </c>
      <c r="H56" s="29">
        <f>ROUND(H55+H51+H48+H44+H38+H27+H26,2)</f>
        <v>43754190.289999999</v>
      </c>
    </row>
    <row r="57" spans="1:20" ht="15.75" customHeight="1">
      <c r="A57" s="53" t="s">
        <v>57</v>
      </c>
      <c r="B57" s="54"/>
      <c r="C57" s="54"/>
      <c r="D57" s="54"/>
      <c r="E57" s="54"/>
      <c r="F57" s="39"/>
      <c r="G57" s="29">
        <f>ROUND(G56+G24,2)</f>
        <v>33438008.949999999</v>
      </c>
      <c r="H57" s="29">
        <f>ROUND(H56+H24,2)</f>
        <v>44190841.939999998</v>
      </c>
      <c r="J57" s="55"/>
      <c r="S57" s="52"/>
    </row>
    <row r="58" spans="1:20">
      <c r="A58" s="56"/>
      <c r="B58" s="56"/>
      <c r="C58" s="56"/>
      <c r="D58" s="56"/>
      <c r="E58" s="56"/>
      <c r="F58" s="57"/>
      <c r="G58" s="58"/>
      <c r="H58" s="58"/>
      <c r="J58" s="59"/>
      <c r="K58" s="60"/>
    </row>
    <row r="59" spans="1:20" ht="36.75" customHeight="1">
      <c r="A59" s="61" t="s">
        <v>58</v>
      </c>
      <c r="B59" s="62"/>
      <c r="C59" s="62"/>
      <c r="D59" s="62"/>
      <c r="E59" s="62"/>
      <c r="F59" s="63" t="s">
        <v>7</v>
      </c>
      <c r="G59" s="64" t="s">
        <v>8</v>
      </c>
      <c r="H59" s="65" t="s">
        <v>9</v>
      </c>
      <c r="J59" s="66"/>
      <c r="S59" s="52"/>
      <c r="T59" s="67">
        <f>H57-H115</f>
        <v>0</v>
      </c>
    </row>
    <row r="60" spans="1:20" ht="15" customHeight="1">
      <c r="A60" s="21" t="s">
        <v>59</v>
      </c>
      <c r="B60" s="22"/>
      <c r="C60" s="22"/>
      <c r="D60" s="22"/>
      <c r="E60" s="22"/>
      <c r="F60" s="23"/>
      <c r="G60" s="24"/>
      <c r="H60" s="24"/>
      <c r="J60" s="68"/>
    </row>
    <row r="61" spans="1:20">
      <c r="A61" s="25" t="s">
        <v>60</v>
      </c>
      <c r="B61" s="26"/>
      <c r="C61" s="26"/>
      <c r="D61" s="26"/>
      <c r="E61" s="27"/>
      <c r="F61" s="69"/>
      <c r="G61" s="29">
        <v>20000000</v>
      </c>
      <c r="H61" s="70">
        <v>30000000</v>
      </c>
      <c r="J61" s="71"/>
    </row>
    <row r="62" spans="1:20">
      <c r="A62" s="25" t="s">
        <v>61</v>
      </c>
      <c r="B62" s="26"/>
      <c r="C62" s="26"/>
      <c r="D62" s="26"/>
      <c r="E62" s="27"/>
      <c r="F62" s="69"/>
      <c r="G62" s="29"/>
      <c r="H62" s="70"/>
      <c r="J62" s="49"/>
    </row>
    <row r="63" spans="1:20">
      <c r="A63" s="25" t="s">
        <v>62</v>
      </c>
      <c r="B63" s="26"/>
      <c r="C63" s="26"/>
      <c r="D63" s="26"/>
      <c r="E63" s="27"/>
      <c r="F63" s="69"/>
      <c r="G63" s="29"/>
      <c r="H63" s="70"/>
      <c r="J63" s="49"/>
    </row>
    <row r="64" spans="1:20">
      <c r="A64" s="25" t="s">
        <v>63</v>
      </c>
      <c r="B64" s="26"/>
      <c r="C64" s="26"/>
      <c r="D64" s="26"/>
      <c r="E64" s="27"/>
      <c r="F64" s="69"/>
      <c r="G64" s="29"/>
      <c r="H64" s="70">
        <f>H65+H66</f>
        <v>3800000</v>
      </c>
    </row>
    <row r="65" spans="1:18">
      <c r="A65" s="34" t="s">
        <v>64</v>
      </c>
      <c r="B65" s="35"/>
      <c r="C65" s="35"/>
      <c r="D65" s="35"/>
      <c r="E65" s="36"/>
      <c r="F65" s="69"/>
      <c r="G65" s="29"/>
      <c r="H65" s="70"/>
    </row>
    <row r="66" spans="1:18">
      <c r="A66" s="34" t="s">
        <v>65</v>
      </c>
      <c r="B66" s="35"/>
      <c r="C66" s="35"/>
      <c r="D66" s="35"/>
      <c r="E66" s="36"/>
      <c r="F66" s="69"/>
      <c r="G66" s="29"/>
      <c r="H66" s="70">
        <v>3800000</v>
      </c>
    </row>
    <row r="67" spans="1:18">
      <c r="A67" s="25" t="s">
        <v>66</v>
      </c>
      <c r="B67" s="26"/>
      <c r="C67" s="26"/>
      <c r="D67" s="26"/>
      <c r="E67" s="27"/>
      <c r="F67" s="69"/>
      <c r="G67" s="29">
        <f>ROUND(G68+G69+G70+G71,2)</f>
        <v>2806960.48</v>
      </c>
      <c r="H67" s="70">
        <f>ROUND(H68+H69+H70+H71,2)</f>
        <v>633865.81999999995</v>
      </c>
      <c r="J67" s="49"/>
    </row>
    <row r="68" spans="1:18" ht="15" customHeight="1">
      <c r="A68" s="72" t="s">
        <v>67</v>
      </c>
      <c r="B68" s="73"/>
      <c r="C68" s="73"/>
      <c r="D68" s="73"/>
      <c r="E68" s="74"/>
      <c r="F68" s="69"/>
      <c r="G68" s="29">
        <v>2806960.48</v>
      </c>
      <c r="H68" s="70"/>
    </row>
    <row r="69" spans="1:18" ht="27" customHeight="1">
      <c r="A69" s="72" t="s">
        <v>68</v>
      </c>
      <c r="B69" s="75"/>
      <c r="C69" s="75"/>
      <c r="D69" s="75"/>
      <c r="E69" s="76"/>
      <c r="F69" s="77"/>
      <c r="G69" s="29"/>
      <c r="H69" s="70"/>
    </row>
    <row r="70" spans="1:18" ht="27.75" customHeight="1">
      <c r="A70" s="72" t="s">
        <v>69</v>
      </c>
      <c r="B70" s="73"/>
      <c r="C70" s="73"/>
      <c r="D70" s="73"/>
      <c r="E70" s="74"/>
      <c r="F70" s="77"/>
      <c r="G70" s="29"/>
      <c r="H70" s="70">
        <f>1274283.25-640417.43</f>
        <v>633865.81999999995</v>
      </c>
    </row>
    <row r="71" spans="1:18" ht="15" customHeight="1">
      <c r="A71" s="72" t="s">
        <v>70</v>
      </c>
      <c r="B71" s="73"/>
      <c r="C71" s="73"/>
      <c r="D71" s="73"/>
      <c r="E71" s="74"/>
      <c r="F71" s="77"/>
      <c r="G71" s="29"/>
      <c r="H71" s="70"/>
    </row>
    <row r="72" spans="1:18" ht="15" customHeight="1">
      <c r="A72" s="78" t="s">
        <v>71</v>
      </c>
      <c r="B72" s="78"/>
      <c r="C72" s="78"/>
      <c r="D72" s="78"/>
      <c r="E72" s="78"/>
      <c r="F72" s="79"/>
      <c r="G72" s="29">
        <f>ROUND(G61+G62+G63+G64+G67,2)</f>
        <v>22806960.48</v>
      </c>
      <c r="H72" s="29">
        <f>ROUND(H61+H62+H63+H64+H67,2)</f>
        <v>34433865.82</v>
      </c>
      <c r="J72" s="80"/>
    </row>
    <row r="73" spans="1:18" ht="15" customHeight="1">
      <c r="A73" s="81" t="s">
        <v>72</v>
      </c>
      <c r="B73" s="82"/>
      <c r="C73" s="82"/>
      <c r="D73" s="82"/>
      <c r="E73" s="83"/>
      <c r="F73" s="84"/>
      <c r="G73" s="29"/>
      <c r="H73" s="70"/>
    </row>
    <row r="74" spans="1:18" ht="15" customHeight="1">
      <c r="A74" s="30" t="s">
        <v>73</v>
      </c>
      <c r="B74" s="31"/>
      <c r="C74" s="31"/>
      <c r="D74" s="31"/>
      <c r="E74" s="32"/>
      <c r="F74" s="84"/>
      <c r="G74" s="29">
        <f>ROUND(G75+G76,2)</f>
        <v>9502942</v>
      </c>
      <c r="H74" s="29">
        <f>ROUND(H75+H76,2)</f>
        <v>9021495.5999999996</v>
      </c>
    </row>
    <row r="75" spans="1:18">
      <c r="A75" s="34" t="s">
        <v>74</v>
      </c>
      <c r="B75" s="35"/>
      <c r="C75" s="35"/>
      <c r="D75" s="35"/>
      <c r="E75" s="36"/>
      <c r="F75" s="84"/>
      <c r="G75" s="29">
        <v>73063</v>
      </c>
      <c r="H75" s="70"/>
      <c r="J75" s="49"/>
    </row>
    <row r="76" spans="1:18">
      <c r="A76" s="34" t="s">
        <v>75</v>
      </c>
      <c r="B76" s="35"/>
      <c r="C76" s="35"/>
      <c r="D76" s="35"/>
      <c r="E76" s="36"/>
      <c r="F76" s="84"/>
      <c r="G76" s="29">
        <v>9429879</v>
      </c>
      <c r="H76" s="70">
        <v>9021495.5999999996</v>
      </c>
      <c r="J76" s="49">
        <f>G74-G48</f>
        <v>4479932</v>
      </c>
      <c r="K76" s="49">
        <f>H74-H48</f>
        <v>4704066.72</v>
      </c>
      <c r="L76" s="49">
        <f>J76-K76</f>
        <v>-224134.71999999974</v>
      </c>
      <c r="R76" s="5" t="s">
        <v>76</v>
      </c>
    </row>
    <row r="77" spans="1:18">
      <c r="A77" s="25" t="s">
        <v>77</v>
      </c>
      <c r="B77" s="26"/>
      <c r="C77" s="26"/>
      <c r="D77" s="26"/>
      <c r="E77" s="27"/>
      <c r="F77" s="84"/>
      <c r="G77" s="29">
        <v>2926.21</v>
      </c>
      <c r="H77" s="70">
        <v>27.06</v>
      </c>
      <c r="J77" s="49"/>
    </row>
    <row r="78" spans="1:18">
      <c r="A78" s="25" t="s">
        <v>78</v>
      </c>
      <c r="B78" s="26"/>
      <c r="C78" s="26"/>
      <c r="D78" s="26"/>
      <c r="E78" s="27"/>
      <c r="F78" s="84"/>
      <c r="G78" s="29"/>
      <c r="H78" s="70"/>
      <c r="J78" s="49"/>
    </row>
    <row r="79" spans="1:18">
      <c r="A79" s="25" t="s">
        <v>79</v>
      </c>
      <c r="B79" s="26"/>
      <c r="C79" s="26"/>
      <c r="D79" s="26"/>
      <c r="E79" s="27"/>
      <c r="F79" s="84"/>
      <c r="G79" s="29"/>
      <c r="H79" s="70"/>
      <c r="J79" s="49"/>
    </row>
    <row r="80" spans="1:18">
      <c r="A80" s="25" t="s">
        <v>80</v>
      </c>
      <c r="B80" s="26"/>
      <c r="C80" s="26"/>
      <c r="D80" s="26"/>
      <c r="E80" s="27"/>
      <c r="F80" s="84"/>
      <c r="G80" s="29"/>
      <c r="H80" s="70"/>
    </row>
    <row r="81" spans="1:10">
      <c r="A81" s="25" t="s">
        <v>81</v>
      </c>
      <c r="B81" s="26"/>
      <c r="C81" s="26"/>
      <c r="D81" s="26"/>
      <c r="E81" s="27"/>
      <c r="F81" s="84"/>
      <c r="G81" s="29"/>
      <c r="H81" s="29"/>
    </row>
    <row r="82" spans="1:10">
      <c r="A82" s="34" t="s">
        <v>82</v>
      </c>
      <c r="B82" s="35"/>
      <c r="C82" s="35"/>
      <c r="D82" s="35"/>
      <c r="E82" s="36"/>
      <c r="F82" s="84"/>
      <c r="G82" s="29"/>
      <c r="H82" s="70"/>
    </row>
    <row r="83" spans="1:10">
      <c r="A83" s="34" t="s">
        <v>83</v>
      </c>
      <c r="B83" s="35"/>
      <c r="C83" s="35"/>
      <c r="D83" s="35"/>
      <c r="E83" s="36"/>
      <c r="F83" s="84"/>
      <c r="G83" s="29"/>
      <c r="H83" s="70"/>
    </row>
    <row r="84" spans="1:10">
      <c r="A84" s="34" t="s">
        <v>84</v>
      </c>
      <c r="B84" s="35"/>
      <c r="C84" s="35"/>
      <c r="D84" s="35"/>
      <c r="E84" s="36"/>
      <c r="F84" s="84"/>
      <c r="G84" s="29"/>
      <c r="H84" s="70"/>
    </row>
    <row r="85" spans="1:10">
      <c r="A85" s="34" t="s">
        <v>85</v>
      </c>
      <c r="B85" s="35"/>
      <c r="C85" s="35"/>
      <c r="D85" s="35"/>
      <c r="E85" s="36"/>
      <c r="F85" s="84"/>
      <c r="G85" s="29"/>
      <c r="H85" s="70"/>
    </row>
    <row r="86" spans="1:10">
      <c r="A86" s="34" t="s">
        <v>86</v>
      </c>
      <c r="B86" s="35"/>
      <c r="C86" s="35"/>
      <c r="D86" s="35"/>
      <c r="E86" s="36"/>
      <c r="F86" s="84"/>
      <c r="G86" s="29"/>
      <c r="H86" s="70"/>
    </row>
    <row r="87" spans="1:10">
      <c r="A87" s="34" t="s">
        <v>87</v>
      </c>
      <c r="B87" s="35"/>
      <c r="C87" s="35"/>
      <c r="D87" s="35"/>
      <c r="E87" s="36"/>
      <c r="F87" s="84"/>
      <c r="G87" s="29"/>
      <c r="H87" s="70"/>
    </row>
    <row r="88" spans="1:10">
      <c r="A88" s="25" t="s">
        <v>88</v>
      </c>
      <c r="B88" s="26"/>
      <c r="C88" s="26"/>
      <c r="D88" s="26"/>
      <c r="E88" s="27"/>
      <c r="F88" s="84"/>
      <c r="G88" s="29"/>
      <c r="H88" s="70"/>
    </row>
    <row r="89" spans="1:10">
      <c r="A89" s="34" t="s">
        <v>89</v>
      </c>
      <c r="B89" s="35"/>
      <c r="C89" s="35"/>
      <c r="D89" s="35"/>
      <c r="E89" s="36"/>
      <c r="F89" s="84"/>
      <c r="G89" s="29"/>
      <c r="H89" s="70"/>
    </row>
    <row r="90" spans="1:10">
      <c r="A90" s="34" t="s">
        <v>90</v>
      </c>
      <c r="B90" s="35"/>
      <c r="C90" s="35"/>
      <c r="D90" s="35"/>
      <c r="E90" s="36"/>
      <c r="F90" s="84"/>
      <c r="G90" s="29"/>
      <c r="H90" s="70"/>
    </row>
    <row r="91" spans="1:10">
      <c r="A91" s="25" t="s">
        <v>91</v>
      </c>
      <c r="B91" s="26"/>
      <c r="C91" s="26"/>
      <c r="D91" s="26"/>
      <c r="E91" s="27"/>
      <c r="F91" s="84"/>
      <c r="G91" s="29">
        <f>ROUND(G92+G93,2)</f>
        <v>827239.06</v>
      </c>
      <c r="H91" s="29">
        <f>ROUND(H92+H93,2)</f>
        <v>93941.05</v>
      </c>
      <c r="J91" s="49"/>
    </row>
    <row r="92" spans="1:10">
      <c r="A92" s="34" t="s">
        <v>92</v>
      </c>
      <c r="B92" s="35"/>
      <c r="C92" s="35"/>
      <c r="D92" s="35"/>
      <c r="E92" s="36"/>
      <c r="F92" s="84"/>
      <c r="G92" s="29">
        <v>827239.06</v>
      </c>
      <c r="H92" s="29">
        <v>93941.05</v>
      </c>
      <c r="J92" s="85"/>
    </row>
    <row r="93" spans="1:10">
      <c r="A93" s="34" t="s">
        <v>93</v>
      </c>
      <c r="B93" s="35"/>
      <c r="C93" s="35"/>
      <c r="D93" s="35"/>
      <c r="E93" s="36"/>
      <c r="F93" s="84"/>
      <c r="G93" s="29"/>
      <c r="H93" s="70"/>
    </row>
    <row r="94" spans="1:10">
      <c r="A94" s="25" t="s">
        <v>22</v>
      </c>
      <c r="B94" s="26"/>
      <c r="C94" s="26"/>
      <c r="D94" s="26"/>
      <c r="E94" s="27"/>
      <c r="F94" s="84"/>
      <c r="G94" s="29"/>
      <c r="H94" s="70"/>
    </row>
    <row r="95" spans="1:10">
      <c r="A95" s="25" t="s">
        <v>94</v>
      </c>
      <c r="B95" s="26"/>
      <c r="C95" s="26"/>
      <c r="D95" s="26"/>
      <c r="E95" s="27"/>
      <c r="F95" s="69"/>
      <c r="G95" s="29"/>
      <c r="H95" s="70"/>
    </row>
    <row r="96" spans="1:10" ht="15" customHeight="1">
      <c r="A96" s="78" t="s">
        <v>95</v>
      </c>
      <c r="B96" s="78"/>
      <c r="C96" s="78"/>
      <c r="D96" s="78"/>
      <c r="E96" s="78"/>
      <c r="F96" s="86"/>
      <c r="G96" s="29">
        <f>ROUND(G95+G94+G91+G88+G81+G74+G77,2)</f>
        <v>10333107.27</v>
      </c>
      <c r="H96" s="29">
        <f>ROUND(H95+H94+H91+H88+H81+H74+H77,2)</f>
        <v>9115463.7100000009</v>
      </c>
    </row>
    <row r="97" spans="1:21">
      <c r="A97" s="21" t="s">
        <v>96</v>
      </c>
      <c r="B97" s="22"/>
      <c r="C97" s="22"/>
      <c r="D97" s="22"/>
      <c r="E97" s="22"/>
      <c r="F97" s="87"/>
      <c r="G97" s="29"/>
      <c r="H97" s="24"/>
    </row>
    <row r="98" spans="1:21">
      <c r="A98" s="25" t="s">
        <v>97</v>
      </c>
      <c r="B98" s="26"/>
      <c r="C98" s="26"/>
      <c r="D98" s="26"/>
      <c r="E98" s="27"/>
      <c r="F98" s="84"/>
      <c r="G98" s="29"/>
      <c r="H98" s="70"/>
    </row>
    <row r="99" spans="1:21">
      <c r="A99" s="25" t="s">
        <v>98</v>
      </c>
      <c r="B99" s="26"/>
      <c r="C99" s="26"/>
      <c r="D99" s="26"/>
      <c r="E99" s="27"/>
      <c r="F99" s="84"/>
      <c r="G99" s="29"/>
      <c r="H99" s="70"/>
    </row>
    <row r="100" spans="1:21">
      <c r="A100" s="25" t="s">
        <v>99</v>
      </c>
      <c r="B100" s="26"/>
      <c r="C100" s="26"/>
      <c r="D100" s="26"/>
      <c r="E100" s="27"/>
      <c r="F100" s="84"/>
      <c r="G100" s="29"/>
      <c r="H100" s="70"/>
    </row>
    <row r="101" spans="1:21">
      <c r="A101" s="25" t="s">
        <v>100</v>
      </c>
      <c r="B101" s="26"/>
      <c r="C101" s="26"/>
      <c r="D101" s="26"/>
      <c r="E101" s="27"/>
      <c r="F101" s="84"/>
      <c r="G101" s="29">
        <f>ROUND(G102+G103+G104+G105+G106+G107,2)</f>
        <v>297941.2</v>
      </c>
      <c r="H101" s="29">
        <f>ROUND(H102+H103+H104+H105+H106+H107,2)</f>
        <v>141512.41</v>
      </c>
    </row>
    <row r="102" spans="1:21">
      <c r="A102" s="34" t="s">
        <v>82</v>
      </c>
      <c r="B102" s="35"/>
      <c r="C102" s="35"/>
      <c r="D102" s="35"/>
      <c r="E102" s="36"/>
      <c r="F102" s="84"/>
      <c r="G102" s="29">
        <v>2508.77</v>
      </c>
      <c r="H102" s="70"/>
    </row>
    <row r="103" spans="1:21">
      <c r="A103" s="34" t="s">
        <v>83</v>
      </c>
      <c r="B103" s="35"/>
      <c r="C103" s="35"/>
      <c r="D103" s="35"/>
      <c r="E103" s="36"/>
      <c r="F103" s="84"/>
      <c r="G103" s="29"/>
      <c r="H103" s="70"/>
    </row>
    <row r="104" spans="1:21">
      <c r="A104" s="34" t="s">
        <v>84</v>
      </c>
      <c r="B104" s="35"/>
      <c r="C104" s="35"/>
      <c r="D104" s="35"/>
      <c r="E104" s="36"/>
      <c r="F104" s="84"/>
      <c r="G104" s="29">
        <v>874.9</v>
      </c>
      <c r="H104" s="70"/>
    </row>
    <row r="105" spans="1:21">
      <c r="A105" s="34" t="s">
        <v>85</v>
      </c>
      <c r="B105" s="35"/>
      <c r="C105" s="35"/>
      <c r="D105" s="35"/>
      <c r="E105" s="36"/>
      <c r="F105" s="84"/>
      <c r="G105" s="29"/>
      <c r="H105" s="70"/>
    </row>
    <row r="106" spans="1:21">
      <c r="A106" s="34" t="s">
        <v>86</v>
      </c>
      <c r="B106" s="35"/>
      <c r="C106" s="35"/>
      <c r="D106" s="35"/>
      <c r="E106" s="36"/>
      <c r="F106" s="84"/>
      <c r="G106" s="29"/>
      <c r="H106" s="70"/>
    </row>
    <row r="107" spans="1:21">
      <c r="A107" s="34" t="s">
        <v>87</v>
      </c>
      <c r="B107" s="35"/>
      <c r="C107" s="35"/>
      <c r="D107" s="35"/>
      <c r="E107" s="36"/>
      <c r="F107" s="84"/>
      <c r="G107" s="29">
        <f>29267.05+265290.48</f>
        <v>294557.52999999997</v>
      </c>
      <c r="H107" s="70">
        <f>ROUND(32206.62+25195.33+84110.46,2)</f>
        <v>141512.41</v>
      </c>
      <c r="S107" s="88"/>
      <c r="U107" s="88"/>
    </row>
    <row r="108" spans="1:21">
      <c r="A108" s="25" t="s">
        <v>101</v>
      </c>
      <c r="B108" s="26"/>
      <c r="C108" s="26"/>
      <c r="D108" s="26"/>
      <c r="E108" s="27"/>
      <c r="F108" s="84"/>
      <c r="G108" s="29"/>
      <c r="H108" s="70"/>
    </row>
    <row r="109" spans="1:21">
      <c r="A109" s="34" t="s">
        <v>89</v>
      </c>
      <c r="B109" s="35"/>
      <c r="C109" s="35"/>
      <c r="D109" s="35"/>
      <c r="E109" s="36"/>
      <c r="F109" s="84"/>
      <c r="G109" s="29"/>
      <c r="H109" s="70"/>
    </row>
    <row r="110" spans="1:21">
      <c r="A110" s="34" t="s">
        <v>90</v>
      </c>
      <c r="B110" s="35"/>
      <c r="C110" s="35"/>
      <c r="D110" s="35"/>
      <c r="E110" s="36"/>
      <c r="F110" s="84"/>
      <c r="G110" s="29"/>
      <c r="H110" s="70"/>
    </row>
    <row r="111" spans="1:21">
      <c r="A111" s="25" t="s">
        <v>22</v>
      </c>
      <c r="B111" s="26"/>
      <c r="C111" s="26"/>
      <c r="D111" s="26"/>
      <c r="E111" s="27"/>
      <c r="F111" s="84"/>
      <c r="G111" s="29"/>
      <c r="H111" s="70">
        <v>500000</v>
      </c>
    </row>
    <row r="112" spans="1:21">
      <c r="A112" s="89" t="s">
        <v>94</v>
      </c>
      <c r="B112" s="90"/>
      <c r="C112" s="90"/>
      <c r="D112" s="90"/>
      <c r="E112" s="90"/>
      <c r="F112" s="69"/>
      <c r="G112" s="29"/>
      <c r="H112" s="70"/>
    </row>
    <row r="113" spans="1:10" ht="15" customHeight="1">
      <c r="A113" s="78" t="s">
        <v>102</v>
      </c>
      <c r="B113" s="78"/>
      <c r="C113" s="78"/>
      <c r="D113" s="78"/>
      <c r="E113" s="78"/>
      <c r="F113" s="86"/>
      <c r="G113" s="29">
        <f>ROUND(G112+G111+G108+G101+G100+G99+G98,2)</f>
        <v>297941.2</v>
      </c>
      <c r="H113" s="29">
        <f>ROUND(H112+H111+H108+H101+H100+H99+H98,2)</f>
        <v>641512.41</v>
      </c>
    </row>
    <row r="114" spans="1:10" ht="15.75" customHeight="1">
      <c r="A114" s="91" t="s">
        <v>103</v>
      </c>
      <c r="B114" s="91"/>
      <c r="C114" s="91"/>
      <c r="D114" s="91"/>
      <c r="E114" s="91"/>
      <c r="F114" s="39"/>
      <c r="G114" s="29">
        <f>ROUND(G113+G96,2)</f>
        <v>10631048.470000001</v>
      </c>
      <c r="H114" s="29">
        <f>ROUND(H113+H96,2)</f>
        <v>9756976.1199999992</v>
      </c>
      <c r="J114" s="92"/>
    </row>
    <row r="115" spans="1:10" ht="15" customHeight="1">
      <c r="A115" s="93" t="s">
        <v>104</v>
      </c>
      <c r="B115" s="93"/>
      <c r="C115" s="93"/>
      <c r="D115" s="93"/>
      <c r="E115" s="93"/>
      <c r="F115" s="94"/>
      <c r="G115" s="29">
        <f>ROUND(G114+G72,2)</f>
        <v>33438008.949999999</v>
      </c>
      <c r="H115" s="29">
        <f>ROUND(H114+H72,2)</f>
        <v>44190841.939999998</v>
      </c>
      <c r="J115" s="71"/>
    </row>
    <row r="116" spans="1:10">
      <c r="A116" s="95" t="s">
        <v>105</v>
      </c>
      <c r="B116" s="96"/>
      <c r="C116" s="96"/>
      <c r="D116" s="96"/>
      <c r="E116" s="97"/>
      <c r="F116" s="98"/>
      <c r="G116" s="99"/>
      <c r="H116" s="99"/>
      <c r="J116" s="49"/>
    </row>
    <row r="117" spans="1:10">
      <c r="A117" s="90" t="s">
        <v>106</v>
      </c>
      <c r="B117" s="90"/>
      <c r="C117" s="90"/>
      <c r="D117" s="90"/>
      <c r="E117" s="90"/>
      <c r="F117" s="100"/>
      <c r="G117" s="101"/>
      <c r="H117" s="101"/>
    </row>
    <row r="118" spans="1:10">
      <c r="A118" s="102"/>
      <c r="B118" s="102"/>
      <c r="C118" s="102"/>
      <c r="D118" s="102"/>
      <c r="E118" s="102"/>
      <c r="F118" s="100"/>
      <c r="G118" s="101"/>
      <c r="H118" s="101"/>
      <c r="J118" s="45"/>
    </row>
    <row r="119" spans="1:10">
      <c r="A119" s="102"/>
      <c r="B119" s="102"/>
      <c r="C119" s="102"/>
      <c r="D119" s="102"/>
      <c r="E119" s="102"/>
      <c r="F119" s="100"/>
      <c r="G119" s="101"/>
      <c r="H119" s="101"/>
      <c r="I119" s="85"/>
      <c r="J119" s="49"/>
    </row>
    <row r="120" spans="1:10">
      <c r="B120" s="102"/>
      <c r="C120" s="103" t="s">
        <v>107</v>
      </c>
      <c r="D120" s="103"/>
      <c r="E120" s="104" t="s">
        <v>108</v>
      </c>
      <c r="F120" s="104"/>
      <c r="G120" s="104"/>
      <c r="H120" s="101"/>
      <c r="J120" s="52"/>
    </row>
    <row r="121" spans="1:10">
      <c r="A121" s="102"/>
      <c r="B121" s="102"/>
      <c r="C121" s="103"/>
      <c r="D121" s="103"/>
      <c r="E121" s="103"/>
      <c r="F121" s="105"/>
      <c r="G121" s="106"/>
      <c r="H121" s="107" t="s">
        <v>109</v>
      </c>
    </row>
    <row r="122" spans="1:10">
      <c r="A122" s="102"/>
      <c r="B122" s="102"/>
      <c r="C122" s="108" t="s">
        <v>110</v>
      </c>
      <c r="D122" s="103"/>
      <c r="E122" s="104" t="s">
        <v>111</v>
      </c>
      <c r="F122" s="104"/>
      <c r="G122" s="104"/>
      <c r="H122" s="101"/>
    </row>
    <row r="123" spans="1:10">
      <c r="A123" s="102"/>
      <c r="B123" s="102"/>
      <c r="C123" s="102"/>
      <c r="D123" s="102"/>
      <c r="E123" s="109"/>
      <c r="F123" s="109"/>
      <c r="G123" s="109"/>
      <c r="H123" s="101"/>
    </row>
  </sheetData>
  <mergeCells count="116">
    <mergeCell ref="E122:G122"/>
    <mergeCell ref="E123:G123"/>
    <mergeCell ref="A111:E111"/>
    <mergeCell ref="A113:E113"/>
    <mergeCell ref="A114:E114"/>
    <mergeCell ref="A115:E115"/>
    <mergeCell ref="A116:E116"/>
    <mergeCell ref="E120:G120"/>
    <mergeCell ref="A105:E105"/>
    <mergeCell ref="A106:E106"/>
    <mergeCell ref="A107:E107"/>
    <mergeCell ref="A108:E108"/>
    <mergeCell ref="A109:E109"/>
    <mergeCell ref="A110:E110"/>
    <mergeCell ref="A99:E99"/>
    <mergeCell ref="A100:E100"/>
    <mergeCell ref="A101:E101"/>
    <mergeCell ref="A102:E102"/>
    <mergeCell ref="A103:E103"/>
    <mergeCell ref="A104:E104"/>
    <mergeCell ref="A93:E93"/>
    <mergeCell ref="A94:E94"/>
    <mergeCell ref="A95:E95"/>
    <mergeCell ref="A96:E96"/>
    <mergeCell ref="A97:E97"/>
    <mergeCell ref="A98:E98"/>
    <mergeCell ref="A87:E87"/>
    <mergeCell ref="A88:E88"/>
    <mergeCell ref="A89:E89"/>
    <mergeCell ref="A90:E90"/>
    <mergeCell ref="A91:E91"/>
    <mergeCell ref="A92:E92"/>
    <mergeCell ref="A81:E81"/>
    <mergeCell ref="A82:E82"/>
    <mergeCell ref="A83:E83"/>
    <mergeCell ref="A84:E84"/>
    <mergeCell ref="A85:E85"/>
    <mergeCell ref="A86:E86"/>
    <mergeCell ref="A75:E75"/>
    <mergeCell ref="A76:E76"/>
    <mergeCell ref="A77:E77"/>
    <mergeCell ref="A78:E78"/>
    <mergeCell ref="A79:E79"/>
    <mergeCell ref="A80:E80"/>
    <mergeCell ref="A69:E69"/>
    <mergeCell ref="A70:E70"/>
    <mergeCell ref="A71:E71"/>
    <mergeCell ref="A72:E72"/>
    <mergeCell ref="A73:E73"/>
    <mergeCell ref="A74:E74"/>
    <mergeCell ref="A63:E63"/>
    <mergeCell ref="A64:E64"/>
    <mergeCell ref="A65:E65"/>
    <mergeCell ref="A66:E66"/>
    <mergeCell ref="A67:E67"/>
    <mergeCell ref="A68:E68"/>
    <mergeCell ref="A56:E56"/>
    <mergeCell ref="A57:E57"/>
    <mergeCell ref="A59:E59"/>
    <mergeCell ref="A60:E60"/>
    <mergeCell ref="A61:E61"/>
    <mergeCell ref="A62:E62"/>
    <mergeCell ref="A50:E50"/>
    <mergeCell ref="A51:E51"/>
    <mergeCell ref="A52:E52"/>
    <mergeCell ref="A53:E53"/>
    <mergeCell ref="A54:E54"/>
    <mergeCell ref="A55:E55"/>
    <mergeCell ref="A44:E44"/>
    <mergeCell ref="A45:E45"/>
    <mergeCell ref="A46:E46"/>
    <mergeCell ref="A47:E47"/>
    <mergeCell ref="A48:E48"/>
    <mergeCell ref="A49:E49"/>
    <mergeCell ref="A38:E38"/>
    <mergeCell ref="A39:E39"/>
    <mergeCell ref="A40:E40"/>
    <mergeCell ref="A41:E41"/>
    <mergeCell ref="A42:E42"/>
    <mergeCell ref="A43:E43"/>
    <mergeCell ref="A32:E32"/>
    <mergeCell ref="A33:E33"/>
    <mergeCell ref="A34:E34"/>
    <mergeCell ref="A35:E35"/>
    <mergeCell ref="A36:E36"/>
    <mergeCell ref="A37:E37"/>
    <mergeCell ref="A26:E26"/>
    <mergeCell ref="A27:E27"/>
    <mergeCell ref="A28:E28"/>
    <mergeCell ref="A29:E29"/>
    <mergeCell ref="A30:E30"/>
    <mergeCell ref="A31:E31"/>
    <mergeCell ref="A20:E20"/>
    <mergeCell ref="A21:E21"/>
    <mergeCell ref="A22:E22"/>
    <mergeCell ref="A23:E23"/>
    <mergeCell ref="A24:E24"/>
    <mergeCell ref="A25:E25"/>
    <mergeCell ref="A14:E14"/>
    <mergeCell ref="A15:E15"/>
    <mergeCell ref="A16:E16"/>
    <mergeCell ref="A17:E17"/>
    <mergeCell ref="A18:E18"/>
    <mergeCell ref="A19:E19"/>
    <mergeCell ref="C8:G8"/>
    <mergeCell ref="A9:E9"/>
    <mergeCell ref="A10:E10"/>
    <mergeCell ref="A11:E11"/>
    <mergeCell ref="A12:E12"/>
    <mergeCell ref="A13:E13"/>
    <mergeCell ref="F1:H1"/>
    <mergeCell ref="A2:D2"/>
    <mergeCell ref="A3:H3"/>
    <mergeCell ref="A4:H4"/>
    <mergeCell ref="A5:H5"/>
    <mergeCell ref="A7:H7"/>
  </mergeCells>
  <pageMargins left="0.70866141732283472" right="0.70866141732283472" top="0.39370078740157483" bottom="0.74803149606299213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5"/>
  <sheetViews>
    <sheetView topLeftCell="A4" workbookViewId="0">
      <selection activeCell="J19" sqref="J19"/>
    </sheetView>
  </sheetViews>
  <sheetFormatPr defaultRowHeight="15"/>
  <cols>
    <col min="1" max="1" width="30.140625" customWidth="1"/>
    <col min="2" max="2" width="18.28515625" customWidth="1"/>
    <col min="3" max="3" width="8" customWidth="1"/>
    <col min="5" max="5" width="18.5703125" customWidth="1"/>
  </cols>
  <sheetData>
    <row r="1" spans="1:5" ht="71.25" customHeight="1">
      <c r="A1" s="116" t="s">
        <v>116</v>
      </c>
      <c r="B1" s="117"/>
      <c r="C1" s="3" t="s">
        <v>117</v>
      </c>
      <c r="D1" s="3"/>
      <c r="E1" s="3"/>
    </row>
    <row r="2" spans="1:5">
      <c r="A2" s="118"/>
      <c r="B2" s="117"/>
      <c r="C2" s="7"/>
      <c r="D2" s="7"/>
      <c r="E2" s="7"/>
    </row>
    <row r="3" spans="1:5">
      <c r="A3" s="119" t="s">
        <v>118</v>
      </c>
      <c r="B3" s="119"/>
      <c r="C3" s="119"/>
      <c r="D3" s="119"/>
      <c r="E3" s="119"/>
    </row>
    <row r="4" spans="1:5">
      <c r="A4" s="120"/>
      <c r="B4" s="120"/>
      <c r="C4" s="120"/>
      <c r="D4" s="120"/>
      <c r="E4" s="120"/>
    </row>
    <row r="5" spans="1:5">
      <c r="A5" s="121" t="s">
        <v>119</v>
      </c>
      <c r="B5" s="121"/>
      <c r="C5" s="121"/>
      <c r="D5" s="121"/>
      <c r="E5" s="121"/>
    </row>
    <row r="6" spans="1:5">
      <c r="A6" s="122" t="s">
        <v>120</v>
      </c>
      <c r="B6" s="122"/>
      <c r="C6" s="122"/>
      <c r="D6" s="122"/>
      <c r="E6" s="122"/>
    </row>
    <row r="7" spans="1:5">
      <c r="A7" s="123" t="s">
        <v>121</v>
      </c>
      <c r="B7" s="124"/>
      <c r="C7" s="124"/>
      <c r="D7" s="125"/>
      <c r="E7" s="125"/>
    </row>
    <row r="8" spans="1:5">
      <c r="A8" s="126"/>
      <c r="B8" s="117"/>
      <c r="C8" s="117"/>
      <c r="D8" s="127"/>
      <c r="E8" s="128" t="s">
        <v>5</v>
      </c>
    </row>
    <row r="9" spans="1:5">
      <c r="A9" s="129" t="s">
        <v>122</v>
      </c>
      <c r="B9" s="129"/>
      <c r="C9" s="129"/>
      <c r="D9" s="130" t="s">
        <v>123</v>
      </c>
      <c r="E9" s="131"/>
    </row>
    <row r="10" spans="1:5">
      <c r="A10" s="132" t="s">
        <v>124</v>
      </c>
      <c r="B10" s="133"/>
      <c r="C10" s="134"/>
      <c r="D10" s="135">
        <v>10689252.6</v>
      </c>
      <c r="E10" s="136"/>
    </row>
    <row r="11" spans="1:5">
      <c r="A11" s="137" t="s">
        <v>125</v>
      </c>
      <c r="B11" s="133"/>
      <c r="C11" s="134"/>
      <c r="D11" s="138">
        <v>10107644.869999999</v>
      </c>
      <c r="E11" s="139"/>
    </row>
    <row r="12" spans="1:5">
      <c r="A12" s="137" t="s">
        <v>126</v>
      </c>
      <c r="B12" s="133"/>
      <c r="C12" s="134"/>
      <c r="D12" s="138">
        <v>399865.24000000005</v>
      </c>
      <c r="E12" s="139"/>
    </row>
    <row r="13" spans="1:5">
      <c r="A13" s="140" t="s">
        <v>127</v>
      </c>
      <c r="B13" s="141"/>
      <c r="C13" s="142"/>
      <c r="D13" s="138">
        <v>52743.17</v>
      </c>
      <c r="E13" s="139"/>
    </row>
    <row r="14" spans="1:5">
      <c r="A14" s="140" t="s">
        <v>128</v>
      </c>
      <c r="B14" s="141"/>
      <c r="C14" s="142"/>
      <c r="D14" s="138">
        <v>128999.32</v>
      </c>
      <c r="E14" s="139"/>
    </row>
    <row r="15" spans="1:5">
      <c r="A15" s="132" t="s">
        <v>129</v>
      </c>
      <c r="B15" s="133"/>
      <c r="C15" s="134"/>
      <c r="D15" s="138">
        <v>-224134.71999999974</v>
      </c>
      <c r="E15" s="139"/>
    </row>
    <row r="16" spans="1:5">
      <c r="A16" s="143" t="s">
        <v>130</v>
      </c>
      <c r="B16" s="144"/>
      <c r="C16" s="145"/>
      <c r="D16" s="186">
        <v>3654269.12</v>
      </c>
      <c r="E16" s="187"/>
    </row>
    <row r="17" spans="1:5">
      <c r="A17" s="143" t="s">
        <v>131</v>
      </c>
      <c r="B17" s="144"/>
      <c r="C17" s="145"/>
      <c r="D17" s="188">
        <v>17892</v>
      </c>
      <c r="E17" s="188"/>
    </row>
    <row r="18" spans="1:5">
      <c r="A18" s="146" t="s">
        <v>132</v>
      </c>
      <c r="B18" s="147"/>
      <c r="C18" s="148"/>
      <c r="D18" s="138">
        <v>75258.78</v>
      </c>
      <c r="E18" s="139"/>
    </row>
    <row r="19" spans="1:5">
      <c r="A19" s="149" t="s">
        <v>133</v>
      </c>
      <c r="B19" s="150"/>
      <c r="C19" s="151"/>
      <c r="D19" s="189">
        <v>14212537.779999999</v>
      </c>
      <c r="E19" s="190"/>
    </row>
    <row r="20" spans="1:5">
      <c r="A20" s="152" t="s">
        <v>134</v>
      </c>
      <c r="B20" s="152"/>
      <c r="C20" s="152"/>
      <c r="D20" s="153"/>
      <c r="E20" s="153"/>
    </row>
    <row r="21" spans="1:5">
      <c r="A21" s="154" t="s">
        <v>135</v>
      </c>
      <c r="B21" s="155"/>
      <c r="C21" s="155"/>
      <c r="D21" s="156">
        <v>7121176.5999999996</v>
      </c>
      <c r="E21" s="157"/>
    </row>
    <row r="22" spans="1:5">
      <c r="A22" s="140" t="s">
        <v>136</v>
      </c>
      <c r="B22" s="75"/>
      <c r="C22" s="76"/>
      <c r="D22" s="138">
        <v>2191828.1</v>
      </c>
      <c r="E22" s="139"/>
    </row>
    <row r="23" spans="1:5">
      <c r="A23" s="137" t="s">
        <v>137</v>
      </c>
      <c r="B23" s="133"/>
      <c r="C23" s="134"/>
      <c r="D23" s="138">
        <v>137864.16</v>
      </c>
      <c r="E23" s="139"/>
    </row>
    <row r="24" spans="1:5">
      <c r="A24" s="137" t="s">
        <v>138</v>
      </c>
      <c r="B24" s="133"/>
      <c r="C24" s="134"/>
      <c r="D24" s="138">
        <v>7307.95</v>
      </c>
      <c r="E24" s="139"/>
    </row>
    <row r="25" spans="1:5">
      <c r="A25" s="158" t="s">
        <v>139</v>
      </c>
      <c r="B25" s="159"/>
      <c r="C25" s="160"/>
      <c r="D25" s="138">
        <v>4726163.2</v>
      </c>
      <c r="E25" s="139"/>
    </row>
    <row r="26" spans="1:5">
      <c r="A26" s="158" t="s">
        <v>140</v>
      </c>
      <c r="B26" s="159"/>
      <c r="C26" s="160"/>
      <c r="D26" s="138">
        <v>9265.8799999999992</v>
      </c>
      <c r="E26" s="139"/>
    </row>
    <row r="27" spans="1:5">
      <c r="A27" s="137" t="s">
        <v>141</v>
      </c>
      <c r="B27" s="161"/>
      <c r="C27" s="162"/>
      <c r="D27" s="138">
        <v>48747.31</v>
      </c>
      <c r="E27" s="139"/>
    </row>
    <row r="28" spans="1:5">
      <c r="A28" s="132" t="s">
        <v>142</v>
      </c>
      <c r="B28" s="133"/>
      <c r="C28" s="134"/>
      <c r="D28" s="138">
        <v>3566351.6999999997</v>
      </c>
      <c r="E28" s="139"/>
    </row>
    <row r="29" spans="1:5">
      <c r="A29" s="132" t="s">
        <v>143</v>
      </c>
      <c r="B29" s="133"/>
      <c r="C29" s="134"/>
      <c r="D29" s="138">
        <v>365426.91</v>
      </c>
      <c r="E29" s="139"/>
    </row>
    <row r="30" spans="1:5">
      <c r="A30" s="149" t="s">
        <v>144</v>
      </c>
      <c r="B30" s="150"/>
      <c r="C30" s="151"/>
      <c r="D30" s="191">
        <v>11052955.210000001</v>
      </c>
      <c r="E30" s="192"/>
    </row>
    <row r="31" spans="1:5">
      <c r="A31" s="163" t="s">
        <v>145</v>
      </c>
      <c r="B31" s="164"/>
      <c r="C31" s="165"/>
      <c r="D31" s="166">
        <v>3159582.57</v>
      </c>
      <c r="E31" s="167"/>
    </row>
    <row r="32" spans="1:5">
      <c r="A32" s="132" t="s">
        <v>146</v>
      </c>
      <c r="B32" s="133"/>
      <c r="C32" s="134"/>
      <c r="D32" s="138">
        <v>3159582.57</v>
      </c>
      <c r="E32" s="139"/>
    </row>
    <row r="33" spans="1:5">
      <c r="A33" s="132" t="s">
        <v>147</v>
      </c>
      <c r="B33" s="133"/>
      <c r="C33" s="134"/>
      <c r="D33" s="166"/>
      <c r="E33" s="167"/>
    </row>
    <row r="34" spans="1:5">
      <c r="A34" s="132" t="s">
        <v>148</v>
      </c>
      <c r="B34" s="133"/>
      <c r="C34" s="134"/>
      <c r="D34" s="166"/>
      <c r="E34" s="167"/>
    </row>
    <row r="35" spans="1:5">
      <c r="A35" s="146" t="s">
        <v>149</v>
      </c>
      <c r="B35" s="147"/>
      <c r="C35" s="148"/>
      <c r="D35" s="166"/>
      <c r="E35" s="167"/>
    </row>
    <row r="37" spans="1:5">
      <c r="A37" s="168" t="s">
        <v>150</v>
      </c>
      <c r="B37" s="168"/>
      <c r="C37" s="168"/>
      <c r="D37" s="168"/>
      <c r="E37" s="168"/>
    </row>
    <row r="38" spans="1:5">
      <c r="A38" s="169"/>
      <c r="B38" s="170"/>
      <c r="C38" s="170"/>
      <c r="D38" s="112"/>
      <c r="E38" s="171" t="s">
        <v>5</v>
      </c>
    </row>
    <row r="39" spans="1:5">
      <c r="A39" s="172" t="s">
        <v>151</v>
      </c>
      <c r="B39" s="173" t="s">
        <v>152</v>
      </c>
      <c r="C39" s="173"/>
      <c r="D39" s="173" t="s">
        <v>153</v>
      </c>
      <c r="E39" s="173"/>
    </row>
    <row r="40" spans="1:5">
      <c r="A40" s="174" t="s">
        <v>154</v>
      </c>
      <c r="B40" s="175"/>
      <c r="C40" s="176"/>
      <c r="D40" s="175">
        <v>144714.64000000001</v>
      </c>
      <c r="E40" s="176"/>
    </row>
    <row r="41" spans="1:5">
      <c r="A41" s="174" t="s">
        <v>155</v>
      </c>
      <c r="B41" s="177"/>
      <c r="C41" s="178"/>
      <c r="D41" s="179"/>
      <c r="E41" s="179"/>
    </row>
    <row r="42" spans="1:5">
      <c r="A42" s="174" t="s">
        <v>156</v>
      </c>
      <c r="B42" s="177">
        <v>254141.21</v>
      </c>
      <c r="C42" s="178"/>
      <c r="D42" s="177">
        <v>254141.21</v>
      </c>
      <c r="E42" s="178"/>
    </row>
    <row r="43" spans="1:5">
      <c r="A43" s="180" t="s">
        <v>157</v>
      </c>
      <c r="B43" s="177">
        <v>1233.8800000000001</v>
      </c>
      <c r="C43" s="178"/>
      <c r="D43" s="181">
        <v>1233.8800000000001</v>
      </c>
      <c r="E43" s="182"/>
    </row>
    <row r="44" spans="1:5">
      <c r="A44" s="174" t="s">
        <v>158</v>
      </c>
      <c r="B44" s="177"/>
      <c r="C44" s="178"/>
      <c r="D44" s="181"/>
      <c r="E44" s="182"/>
    </row>
    <row r="45" spans="1:5">
      <c r="A45" s="174" t="s">
        <v>159</v>
      </c>
      <c r="B45" s="177"/>
      <c r="C45" s="178"/>
      <c r="D45" s="181"/>
      <c r="E45" s="182"/>
    </row>
    <row r="46" spans="1:5">
      <c r="A46" s="174" t="s">
        <v>160</v>
      </c>
      <c r="B46" s="181">
        <v>35735.51</v>
      </c>
      <c r="C46" s="182"/>
      <c r="D46" s="181">
        <v>35735.51</v>
      </c>
      <c r="E46" s="182"/>
    </row>
    <row r="47" spans="1:5">
      <c r="A47" s="174" t="s">
        <v>161</v>
      </c>
      <c r="B47" s="181">
        <v>165601.47</v>
      </c>
      <c r="C47" s="182"/>
      <c r="D47" s="181">
        <v>175601.47</v>
      </c>
      <c r="E47" s="182"/>
    </row>
    <row r="48" spans="1:5">
      <c r="A48" s="174" t="s">
        <v>162</v>
      </c>
      <c r="B48" s="177">
        <v>350019.27</v>
      </c>
      <c r="C48" s="178"/>
      <c r="D48" s="181">
        <v>362911.4</v>
      </c>
      <c r="E48" s="182"/>
    </row>
    <row r="49" spans="1:5">
      <c r="A49" s="174" t="s">
        <v>163</v>
      </c>
      <c r="B49" s="177">
        <v>32036.91</v>
      </c>
      <c r="C49" s="178"/>
      <c r="D49" s="181">
        <v>22489.42</v>
      </c>
      <c r="E49" s="182"/>
    </row>
    <row r="50" spans="1:5">
      <c r="A50" s="174" t="s">
        <v>164</v>
      </c>
      <c r="B50" s="177"/>
      <c r="C50" s="178"/>
      <c r="D50" s="179"/>
      <c r="E50" s="179"/>
    </row>
    <row r="51" spans="1:5">
      <c r="A51" s="169"/>
      <c r="B51" s="183"/>
      <c r="C51" s="169"/>
      <c r="D51" s="112"/>
      <c r="E51" s="112"/>
    </row>
    <row r="52" spans="1:5">
      <c r="A52" s="184"/>
      <c r="B52" s="184"/>
      <c r="C52" s="184"/>
      <c r="D52" s="185"/>
      <c r="E52" s="185"/>
    </row>
    <row r="53" spans="1:5">
      <c r="A53" s="110" t="s">
        <v>112</v>
      </c>
      <c r="B53" s="111" t="s">
        <v>113</v>
      </c>
      <c r="C53" s="111"/>
      <c r="D53" s="112"/>
      <c r="E53" s="112"/>
    </row>
    <row r="54" spans="1:5">
      <c r="A54" s="113"/>
      <c r="B54" s="113"/>
      <c r="C54" s="114"/>
      <c r="D54" s="114" t="s">
        <v>109</v>
      </c>
      <c r="E54" s="112"/>
    </row>
    <row r="55" spans="1:5">
      <c r="A55" s="115" t="s">
        <v>114</v>
      </c>
      <c r="B55" s="111" t="s">
        <v>115</v>
      </c>
      <c r="C55" s="111"/>
      <c r="D55" s="112"/>
      <c r="E55" s="112"/>
    </row>
  </sheetData>
  <mergeCells count="70">
    <mergeCell ref="B49:C49"/>
    <mergeCell ref="D49:E49"/>
    <mergeCell ref="B50:C50"/>
    <mergeCell ref="D50:E50"/>
    <mergeCell ref="B53:C53"/>
    <mergeCell ref="B55:C55"/>
    <mergeCell ref="B46:C46"/>
    <mergeCell ref="D46:E46"/>
    <mergeCell ref="B47:C47"/>
    <mergeCell ref="D47:E47"/>
    <mergeCell ref="B48:C48"/>
    <mergeCell ref="D48:E48"/>
    <mergeCell ref="B43:C43"/>
    <mergeCell ref="D43:E43"/>
    <mergeCell ref="B44:C44"/>
    <mergeCell ref="D44:E44"/>
    <mergeCell ref="B45:C45"/>
    <mergeCell ref="D45:E45"/>
    <mergeCell ref="B40:C40"/>
    <mergeCell ref="D40:E40"/>
    <mergeCell ref="B41:C41"/>
    <mergeCell ref="D41:E41"/>
    <mergeCell ref="B42:C42"/>
    <mergeCell ref="D42:E42"/>
    <mergeCell ref="D32:E32"/>
    <mergeCell ref="D33:E33"/>
    <mergeCell ref="D34:E34"/>
    <mergeCell ref="D35:E35"/>
    <mergeCell ref="A37:E37"/>
    <mergeCell ref="B39:C39"/>
    <mergeCell ref="D39:E39"/>
    <mergeCell ref="D27:E27"/>
    <mergeCell ref="D28:E28"/>
    <mergeCell ref="D29:E29"/>
    <mergeCell ref="A30:C30"/>
    <mergeCell ref="D30:E30"/>
    <mergeCell ref="D31:E31"/>
    <mergeCell ref="D23:E23"/>
    <mergeCell ref="D24:E24"/>
    <mergeCell ref="A25:C25"/>
    <mergeCell ref="D25:E25"/>
    <mergeCell ref="A26:C26"/>
    <mergeCell ref="D26:E26"/>
    <mergeCell ref="A19:C19"/>
    <mergeCell ref="D19:E19"/>
    <mergeCell ref="A20:C20"/>
    <mergeCell ref="D20:E20"/>
    <mergeCell ref="D21:E21"/>
    <mergeCell ref="A22:C22"/>
    <mergeCell ref="D22:E22"/>
    <mergeCell ref="D15:E15"/>
    <mergeCell ref="A16:C16"/>
    <mergeCell ref="D16:E16"/>
    <mergeCell ref="A17:C17"/>
    <mergeCell ref="D17:E17"/>
    <mergeCell ref="D18:E18"/>
    <mergeCell ref="D10:E10"/>
    <mergeCell ref="D11:E11"/>
    <mergeCell ref="D12:E12"/>
    <mergeCell ref="A13:C13"/>
    <mergeCell ref="D13:E13"/>
    <mergeCell ref="A14:C14"/>
    <mergeCell ref="D14:E14"/>
    <mergeCell ref="C1:E1"/>
    <mergeCell ref="A3:E3"/>
    <mergeCell ref="A5:E5"/>
    <mergeCell ref="A6:E6"/>
    <mergeCell ref="A7:C7"/>
    <mergeCell ref="A9:C9"/>
    <mergeCell ref="D9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Forma1S</vt:lpstr>
      <vt:lpstr>Forma 2S</vt:lpstr>
    </vt:vector>
  </TitlesOfParts>
  <Company>PLI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NBayramova</dc:creator>
  <cp:lastModifiedBy>NBayramova</cp:lastModifiedBy>
  <cp:lastPrinted>2012-03-13T11:33:34Z</cp:lastPrinted>
  <dcterms:created xsi:type="dcterms:W3CDTF">2012-03-13T10:23:55Z</dcterms:created>
  <dcterms:modified xsi:type="dcterms:W3CDTF">2012-03-13T12:53:14Z</dcterms:modified>
</cp:coreProperties>
</file>